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Обзор" sheetId="1" r:id="rId1"/>
    <sheet name="Автоматические данные" sheetId="3" r:id="rId2"/>
    <sheet name="Ручные данные" sheetId="4" r:id="rId3"/>
  </sheets>
  <externalReferences>
    <externalReference r:id="rId4"/>
  </externalReferences>
  <definedNames>
    <definedName name="OLE_LINK1" localSheetId="0">Обзор!$A$359</definedName>
    <definedName name="OLE_LINK16" localSheetId="0">Обзор!$A$368</definedName>
    <definedName name="OLE_LINK27" localSheetId="0">Обзор!$A$373</definedName>
    <definedName name="OLE_LINK28" localSheetId="0">Обзор!$A$379</definedName>
    <definedName name="OLE_LINK4" localSheetId="0">Обзор!$A$360</definedName>
    <definedName name="OLE_LINK5" localSheetId="0">Обзор!$A$364</definedName>
    <definedName name="OLE_LINK7" localSheetId="0">Обзор!$A$365</definedName>
  </definedNames>
  <calcPr calcId="124519" refMode="R1C1"/>
</workbook>
</file>

<file path=xl/calcChain.xml><?xml version="1.0" encoding="utf-8"?>
<calcChain xmlns="http://schemas.openxmlformats.org/spreadsheetml/2006/main">
  <c r="L38" i="3"/>
  <c r="L37"/>
  <c r="L36"/>
  <c r="L35"/>
  <c r="F344" i="1" l="1"/>
  <c r="L32" i="3" l="1"/>
  <c r="L31"/>
  <c r="L30"/>
  <c r="L29"/>
  <c r="L28"/>
  <c r="H69" l="1"/>
  <c r="H67"/>
  <c r="H65"/>
  <c r="H59"/>
  <c r="H57"/>
  <c r="H56"/>
  <c r="H55"/>
  <c r="H53"/>
  <c r="H45"/>
  <c r="H43"/>
  <c r="I340" i="1"/>
  <c r="J340"/>
  <c r="A174"/>
  <c r="F13" i="4"/>
  <c r="F12"/>
  <c r="F11"/>
  <c r="F10"/>
  <c r="F9"/>
  <c r="F8"/>
  <c r="F342" i="1"/>
  <c r="L285"/>
  <c r="J285"/>
  <c r="H285"/>
  <c r="A344"/>
  <c r="A342"/>
  <c r="A340"/>
  <c r="F345" l="1"/>
  <c r="F341"/>
  <c r="F343"/>
  <c r="H329"/>
  <c r="H331"/>
  <c r="H333"/>
  <c r="L333"/>
  <c r="L330"/>
  <c r="L331"/>
  <c r="L332"/>
  <c r="J69" i="3"/>
  <c r="J333" i="1" s="1"/>
  <c r="H324"/>
  <c r="L328"/>
  <c r="L327"/>
  <c r="L326"/>
  <c r="L325"/>
  <c r="L324"/>
  <c r="J63" i="3"/>
  <c r="H319" i="1"/>
  <c r="H321"/>
  <c r="H322"/>
  <c r="H323"/>
  <c r="L323"/>
  <c r="L322"/>
  <c r="L321"/>
  <c r="L320"/>
  <c r="L319"/>
  <c r="J322"/>
  <c r="H316"/>
  <c r="H314"/>
  <c r="L318"/>
  <c r="L317"/>
  <c r="L316"/>
  <c r="L315"/>
  <c r="L314"/>
  <c r="J50" i="3"/>
  <c r="J317" i="1" s="1"/>
  <c r="H313"/>
  <c r="H312"/>
  <c r="H311"/>
  <c r="H309"/>
  <c r="L313"/>
  <c r="L312"/>
  <c r="L311"/>
  <c r="L310"/>
  <c r="L309"/>
  <c r="J44" i="3"/>
  <c r="J312" i="1" s="1"/>
  <c r="A307"/>
  <c r="J345" l="1"/>
  <c r="I345"/>
  <c r="J343"/>
  <c r="I343"/>
  <c r="J341"/>
  <c r="I341"/>
  <c r="H343"/>
  <c r="H341"/>
  <c r="H345"/>
  <c r="J59" i="3"/>
  <c r="J324" i="1" s="1"/>
  <c r="J41" i="3"/>
  <c r="J309" i="1" s="1"/>
  <c r="J45" i="3"/>
  <c r="J313" i="1" s="1"/>
  <c r="J47" i="3"/>
  <c r="J314" i="1" s="1"/>
  <c r="J51" i="3"/>
  <c r="J319" i="1"/>
  <c r="J323"/>
  <c r="J43" i="3"/>
  <c r="J311" i="1" s="1"/>
  <c r="J49" i="3"/>
  <c r="J316" i="1" s="1"/>
  <c r="J321"/>
  <c r="J61" i="3"/>
  <c r="J48"/>
  <c r="J60"/>
  <c r="J325" i="1" s="1"/>
  <c r="J62" i="3"/>
  <c r="J66"/>
  <c r="J68"/>
  <c r="L329" i="1"/>
  <c r="J65" i="3"/>
  <c r="J67"/>
  <c r="J331" i="1" s="1"/>
  <c r="L300"/>
  <c r="L297"/>
  <c r="L294"/>
  <c r="L291"/>
  <c r="L288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35"/>
  <c r="H291" i="1" s="1"/>
  <c r="H34" i="3"/>
  <c r="H288" i="1" s="1"/>
  <c r="J32" i="3"/>
  <c r="H30"/>
  <c r="K345" i="1" l="1"/>
  <c r="L345"/>
  <c r="K341"/>
  <c r="L341"/>
  <c r="L343"/>
  <c r="K343"/>
  <c r="H28" i="3"/>
  <c r="H31"/>
  <c r="J28"/>
  <c r="J31"/>
  <c r="J30"/>
  <c r="H29"/>
  <c r="H32"/>
  <c r="J29"/>
  <c r="E262" i="1"/>
  <c r="C262"/>
  <c r="A262"/>
  <c r="J238"/>
  <c r="H238"/>
  <c r="H236"/>
  <c r="H234"/>
  <c r="A238"/>
  <c r="A236"/>
  <c r="A234"/>
  <c r="A206"/>
  <c r="A205"/>
  <c r="A204"/>
  <c r="L3" i="3"/>
  <c r="J3"/>
  <c r="H3"/>
  <c r="A176" i="1"/>
  <c r="A175"/>
  <c r="J71" i="3" l="1"/>
  <c r="J20"/>
  <c r="H71"/>
  <c r="H20"/>
  <c r="L71"/>
  <c r="L20"/>
  <c r="K206" i="1"/>
  <c r="E206"/>
  <c r="K204"/>
  <c r="E204"/>
  <c r="H204"/>
  <c r="E205"/>
  <c r="K205"/>
  <c r="H206"/>
  <c r="C263"/>
  <c r="H205"/>
  <c r="A263"/>
  <c r="E263"/>
  <c r="L27" i="3" l="1"/>
  <c r="L33"/>
  <c r="H27"/>
  <c r="H33"/>
  <c r="J33"/>
  <c r="J27"/>
  <c r="C343" i="1"/>
  <c r="E343"/>
  <c r="C341"/>
  <c r="E341"/>
  <c r="C345"/>
  <c r="E345"/>
  <c r="L238"/>
  <c r="M341" l="1"/>
  <c r="F237"/>
  <c r="H237"/>
  <c r="J237"/>
  <c r="F235"/>
  <c r="J235"/>
  <c r="H235"/>
  <c r="L239"/>
  <c r="F239"/>
  <c r="H239"/>
  <c r="J239"/>
  <c r="L237"/>
  <c r="L235"/>
</calcChain>
</file>

<file path=xl/sharedStrings.xml><?xml version="1.0" encoding="utf-8"?>
<sst xmlns="http://schemas.openxmlformats.org/spreadsheetml/2006/main" count="202" uniqueCount="138">
  <si>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</si>
  <si>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</si>
  <si>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</si>
  <si>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</si>
  <si>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</si>
  <si>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</si>
  <si>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</si>
  <si>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</si>
  <si>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</si>
  <si>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</si>
  <si>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</si>
  <si>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</si>
  <si>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</si>
  <si>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</si>
  <si>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</si>
  <si>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</si>
  <si>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ФОРМЕ ЭЛЕКТРОННОГО ДОКУМЕНТА,                                    В ПИСЬМЕННОЙ ФОРМЕ И УСТНОЙ ФОРМЕ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</si>
  <si>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</si>
  <si>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</si>
  <si>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</si>
  <si>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</si>
  <si>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</si>
  <si>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</si>
  <si>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</si>
  <si>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</si>
  <si>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</si>
  <si>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</si>
  <si>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</si>
  <si>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</si>
  <si>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</si>
  <si>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</si>
  <si>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</si>
  <si>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</si>
  <si>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</si>
  <si>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</si>
  <si>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</si>
  <si>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</si>
  <si>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</si>
  <si>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</si>
  <si>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</si>
  <si>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</si>
  <si>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</si>
  <si>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</si>
  <si>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</si>
  <si>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</si>
  <si>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</si>
  <si>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</si>
  <si>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</si>
  <si>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</si>
  <si>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</si>
  <si>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</si>
  <si>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</si>
  <si>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</si>
  <si>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</si>
  <si>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</si>
  <si>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</si>
  <si>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</si>
  <si>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</si>
  <si>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</si>
  <si>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</si>
  <si>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</si>
  <si>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</si>
  <si>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</si>
  <si>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</si>
  <si>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</si>
  <si>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</si>
  <si>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</si>
  <si>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</si>
  <si>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</si>
  <si>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</si>
  <si>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</si>
  <si>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</si>
  <si>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</si>
  <si>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</si>
  <si>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</si>
  <si>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</si>
  <si>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</si>
  <si>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</si>
  <si>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</si>
  <si>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</si>
  <si>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</si>
  <si>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</si>
  <si>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</si>
  <si>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</si>
  <si>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</si>
  <si>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</si>
  <si>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</si>
  <si>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</si>
  <si>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</si>
  <si>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</si>
  <si>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</si>
  <si>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</si>
  <si>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</si>
  <si>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</si>
  <si>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</si>
  <si>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</si>
  <si>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</si>
  <si>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</si>
  <si>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</si>
  <si>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</si>
  <si>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</si>
  <si>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</si>
  <si>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</si>
  <si>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</si>
  <si>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</si>
  <si>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</si>
  <si>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</si>
  <si>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</si>
  <si>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</si>
  <si>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</si>
  <si>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</si>
  <si>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</si>
  <si>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</si>
  <si>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</si>
  <si>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</si>
  <si>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</si>
  <si>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</si>
  <si>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</si>
  <si>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</si>
  <si>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</si>
  <si>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</si>
  <si>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</si>
  <si>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(2019 г.)</t>
  </si>
  <si>
    <t>0.</t>
  </si>
  <si>
    <t>Количество жителей муниципального образования (2020 г.)</t>
  </si>
  <si>
    <t>24.</t>
  </si>
  <si>
    <t>39, 0</t>
  </si>
  <si>
    <t>3 квартал 2020</t>
  </si>
  <si>
    <t>2 квартал 2020 г.</t>
  </si>
  <si>
    <t>3 квартал 2019 г.</t>
  </si>
  <si>
    <t>29.</t>
  </si>
  <si>
    <t>46.</t>
  </si>
  <si>
    <t>33.</t>
  </si>
  <si>
    <t>21.</t>
  </si>
  <si>
    <t>12.</t>
  </si>
  <si>
    <r>
      <rPr>
        <b/>
        <sz val="24"/>
        <rFont val="Times New Roman"/>
        <family val="1"/>
        <charset val="204"/>
      </rPr>
      <t>РАССМОТРЕННЫХ В  3 КВАРТАЛЕ 2020 ГОДА ОБРАЩЕНИЙ ГРАЖДАН И ОРГАНИЗАЦИЙ                                                       В АДМИНИСТРАЦИИ ГОРОДСКОГО ОКРУГА ГОРОД ШАРЬЯ КОСТРОМСКОЙ ОБЛАСТИ</t>
    </r>
    <r>
      <rPr>
        <b/>
        <i/>
        <sz val="24"/>
        <color theme="0"/>
        <rFont val="Times New Roman"/>
        <family val="1"/>
        <charset val="204"/>
      </rPr>
      <t xml:space="preserve">
</t>
    </r>
    <r>
      <rPr>
        <b/>
        <sz val="24"/>
        <color theme="0"/>
        <rFont val="Times New Roman"/>
        <family val="1"/>
        <charset val="204"/>
      </rPr>
      <t xml:space="preserve">
</t>
    </r>
  </si>
  <si>
    <t>36, 585</t>
  </si>
  <si>
    <t>30, 526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</si>
</sst>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22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8" fillId="19" borderId="15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5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7" fillId="15" borderId="0" xfId="0" applyFont="1" applyFill="1"/>
    <xf numFmtId="2" fontId="15" fillId="17" borderId="14" xfId="0" applyNumberFormat="1" applyFont="1" applyFill="1" applyBorder="1" applyAlignment="1">
      <alignment horizontal="center" vertical="center"/>
    </xf>
    <xf numFmtId="2" fontId="15" fillId="10" borderId="14" xfId="0" applyNumberFormat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8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13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23" fillId="11" borderId="5" xfId="0" applyFont="1" applyFill="1" applyBorder="1" applyAlignment="1">
      <alignment horizontal="center" vertical="center" textRotation="90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textRotation="90" wrapText="1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textRotation="90" wrapText="1"/>
    </xf>
    <xf numFmtId="0" fontId="23" fillId="11" borderId="9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19" borderId="14" xfId="0" applyFont="1" applyFill="1" applyBorder="1" applyAlignment="1">
      <alignment horizontal="center" vertical="center" textRotation="90" wrapText="1"/>
    </xf>
    <xf numFmtId="0" fontId="8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8" fillId="9" borderId="2" xfId="0" applyFont="1" applyFill="1" applyBorder="1"/>
    <xf numFmtId="0" fontId="8" fillId="9" borderId="3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3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3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9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2" fontId="17" fillId="7" borderId="7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164" fontId="17" fillId="12" borderId="11" xfId="0" applyNumberFormat="1" applyFont="1" applyFill="1" applyBorder="1" applyAlignment="1">
      <alignment horizontal="center" vertical="center" wrapText="1"/>
    </xf>
    <xf numFmtId="164" fontId="17" fillId="12" borderId="10" xfId="0" applyNumberFormat="1" applyFont="1" applyFill="1" applyBorder="1" applyAlignment="1">
      <alignment horizontal="center" vertical="center" wrapText="1"/>
    </xf>
    <xf numFmtId="164" fontId="17" fillId="17" borderId="7" xfId="0" applyNumberFormat="1" applyFont="1" applyFill="1" applyBorder="1" applyAlignment="1">
      <alignment horizontal="center" vertical="center" wrapText="1"/>
    </xf>
    <xf numFmtId="164" fontId="17" fillId="17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7" fillId="1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64" fontId="17" fillId="17" borderId="8" xfId="0" applyNumberFormat="1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2" fontId="15" fillId="17" borderId="7" xfId="0" applyNumberFormat="1" applyFont="1" applyFill="1" applyBorder="1" applyAlignment="1">
      <alignment horizontal="center" wrapText="1"/>
    </xf>
    <xf numFmtId="2" fontId="15" fillId="17" borderId="9" xfId="0" applyNumberFormat="1" applyFont="1" applyFill="1" applyBorder="1" applyAlignment="1">
      <alignment horizontal="center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2" fontId="15" fillId="17" borderId="7" xfId="0" applyNumberFormat="1" applyFont="1" applyFill="1" applyBorder="1" applyAlignment="1">
      <alignment horizontal="center" vertical="center" wrapText="1"/>
    </xf>
    <xf numFmtId="2" fontId="15" fillId="17" borderId="9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5" fillId="6" borderId="0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15" borderId="5" xfId="0" applyNumberFormat="1" applyFont="1" applyFill="1" applyBorder="1" applyAlignment="1">
      <alignment horizontal="center" wrapText="1"/>
    </xf>
    <xf numFmtId="0" fontId="8" fillId="15" borderId="6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5" borderId="8" xfId="0" applyFont="1" applyFill="1" applyBorder="1" applyAlignment="1">
      <alignment wrapText="1"/>
    </xf>
    <xf numFmtId="0" fontId="8" fillId="15" borderId="9" xfId="0" applyFont="1" applyFill="1" applyBorder="1" applyAlignment="1">
      <alignment wrapText="1"/>
    </xf>
    <xf numFmtId="164" fontId="8" fillId="0" borderId="7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8" fillId="14" borderId="1" xfId="0" applyFont="1" applyFill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8" fillId="15" borderId="1" xfId="0" applyNumberFormat="1" applyFont="1" applyFill="1" applyBorder="1" applyAlignment="1">
      <alignment horizontal="center" wrapText="1"/>
    </xf>
    <xf numFmtId="0" fontId="8" fillId="15" borderId="3" xfId="0" applyNumberFormat="1" applyFont="1" applyFill="1" applyBorder="1" applyAlignment="1">
      <alignment horizontal="center" wrapText="1"/>
    </xf>
    <xf numFmtId="0" fontId="8" fillId="14" borderId="1" xfId="0" applyFont="1" applyFill="1" applyBorder="1" applyAlignment="1">
      <alignment wrapText="1"/>
    </xf>
    <xf numFmtId="0" fontId="8" fillId="14" borderId="2" xfId="0" applyFont="1" applyFill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1" xfId="0" applyNumberFormat="1" applyFont="1" applyFill="1" applyBorder="1" applyAlignment="1">
      <alignment horizontal="center" wrapText="1"/>
    </xf>
    <xf numFmtId="0" fontId="8" fillId="14" borderId="3" xfId="0" applyNumberFormat="1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wrapText="1"/>
    </xf>
    <xf numFmtId="164" fontId="8" fillId="14" borderId="3" xfId="0" applyNumberFormat="1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164" fontId="8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 w="25400"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6732"/>
          <c:h val="0.74764842072173054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5.4931461429839588E-3"/>
                  <c:y val="-1.2522929423773891E-2"/>
                </c:manualLayout>
              </c:layout>
              <c:showVal val="1"/>
            </c:dLbl>
            <c:dLbl>
              <c:idx val="1"/>
              <c:layout>
                <c:manualLayout>
                  <c:x val="2.7851464980044611E-2"/>
                  <c:y val="-3.8353886656505472E-2"/>
                </c:manualLayout>
              </c:layout>
              <c:showVal val="1"/>
            </c:dLbl>
            <c:dLbl>
              <c:idx val="2"/>
              <c:layout>
                <c:manualLayout>
                  <c:x val="1.0204666489801258E-2"/>
                  <c:y val="-3.8255749358357495E-2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(Обзор!$E$174,Обзор!$E$175,Обзор!$E$176)</c:f>
              <c:numCache>
                <c:formatCode>General</c:formatCode>
                <c:ptCount val="3"/>
                <c:pt idx="0">
                  <c:v>45</c:v>
                </c:pt>
                <c:pt idx="1">
                  <c:v>32</c:v>
                </c:pt>
                <c:pt idx="2">
                  <c:v>25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Val val="1"/>
            </c:dLbl>
            <c:dLbl>
              <c:idx val="1"/>
              <c:layout>
                <c:manualLayout>
                  <c:x val="1.5279671852595879E-2"/>
                  <c:y val="-9.4903343659784208E-3"/>
                </c:manualLayout>
              </c:layout>
              <c:showVal val="1"/>
            </c:dLbl>
            <c:dLbl>
              <c:idx val="2"/>
              <c:layout>
                <c:manualLayout>
                  <c:x val="7.7059790745812829E-3"/>
                  <c:y val="3.1307323559435249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(Обзор!$H$174,Обзор!$H$175,Обзор!$H$176)</c:f>
              <c:numCache>
                <c:formatCode>General</c:formatCode>
                <c:ptCount val="3"/>
                <c:pt idx="0">
                  <c:v>49</c:v>
                </c:pt>
                <c:pt idx="1">
                  <c:v>49</c:v>
                </c:pt>
                <c:pt idx="2">
                  <c:v>35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-1.8729272829241132E-2"/>
                  <c:y val="2.0212215551202898E-4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(Обзор!$K$174,Обзор!$K$175,Обзор!$K$176)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39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97460992"/>
        <c:axId val="97462528"/>
        <c:axId val="0"/>
      </c:bar3DChart>
      <c:catAx>
        <c:axId val="97460992"/>
        <c:scaling>
          <c:orientation val="minMax"/>
        </c:scaling>
        <c:delete val="1"/>
        <c:axPos val="b"/>
        <c:majorTickMark val="none"/>
        <c:tickLblPos val="nextTo"/>
        <c:crossAx val="97462528"/>
        <c:crosses val="autoZero"/>
        <c:auto val="1"/>
        <c:lblAlgn val="ctr"/>
        <c:lblOffset val="100"/>
      </c:catAx>
      <c:valAx>
        <c:axId val="97462528"/>
        <c:scaling>
          <c:orientation val="minMax"/>
        </c:scaling>
        <c:delete val="1"/>
        <c:axPos val="l"/>
        <c:numFmt formatCode="0%" sourceLinked="1"/>
        <c:tickLblPos val="nextTo"/>
        <c:crossAx val="97460992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528E-2"/>
          <c:w val="1"/>
          <c:h val="0.1259063781113453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3 квартал 2020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45</c:v>
                </c:pt>
                <c:pt idx="1">
                  <c:v>49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2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32</c:v>
                </c:pt>
                <c:pt idx="1">
                  <c:v>49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3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25</c:v>
                </c:pt>
                <c:pt idx="1">
                  <c:v>35</c:v>
                </c:pt>
                <c:pt idx="2">
                  <c:v>39</c:v>
                </c:pt>
              </c:numCache>
            </c:numRef>
          </c:val>
        </c:ser>
        <c:marker val="1"/>
        <c:axId val="97504640"/>
        <c:axId val="97514624"/>
      </c:lineChart>
      <c:catAx>
        <c:axId val="97504640"/>
        <c:scaling>
          <c:orientation val="minMax"/>
        </c:scaling>
        <c:axPos val="b"/>
        <c:tickLblPos val="nextTo"/>
        <c:crossAx val="97514624"/>
        <c:crosses val="autoZero"/>
        <c:auto val="1"/>
        <c:lblAlgn val="ctr"/>
        <c:lblOffset val="100"/>
      </c:catAx>
      <c:valAx>
        <c:axId val="97514624"/>
        <c:scaling>
          <c:orientation val="minMax"/>
        </c:scaling>
        <c:axPos val="l"/>
        <c:majorGridlines/>
        <c:numFmt formatCode="General" sourceLinked="1"/>
        <c:tickLblPos val="nextTo"/>
        <c:crossAx val="97504640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</c:legend>
    <c:plotVisOnly val="1"/>
  </c:chart>
  <c:spPr>
    <a:solidFill>
      <a:srgbClr val="9BBB59">
        <a:lumMod val="40000"/>
        <a:lumOff val="60000"/>
      </a:srgbClr>
    </a:solidFill>
  </c:sp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468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5.340315457059508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51.6</c:v>
                </c:pt>
                <c:pt idx="1">
                  <c:v>59.75</c:v>
                </c:pt>
                <c:pt idx="2">
                  <c:v>37.229999999999997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47.3</c:v>
                </c:pt>
                <c:pt idx="1">
                  <c:v>0</c:v>
                </c:pt>
                <c:pt idx="2">
                  <c:v>21.27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1.05</c:v>
                </c:pt>
                <c:pt idx="1">
                  <c:v>1.21</c:v>
                </c:pt>
                <c:pt idx="2">
                  <c:v>41.48</c:v>
                </c:pt>
              </c:numCache>
            </c:numRef>
          </c:val>
        </c:ser>
        <c:marker val="1"/>
        <c:axId val="97374592"/>
        <c:axId val="97376128"/>
      </c:lineChart>
      <c:catAx>
        <c:axId val="9737459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97376128"/>
        <c:crosses val="autoZero"/>
        <c:lblAlgn val="ctr"/>
        <c:lblOffset val="100"/>
      </c:catAx>
      <c:valAx>
        <c:axId val="9737612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97374592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623E-2"/>
          <c:y val="3.2075485994125415E-2"/>
          <c:w val="0.96708761445907498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92</c:v>
                </c:pt>
                <c:pt idx="1">
                  <c:v>82</c:v>
                </c:pt>
                <c:pt idx="2">
                  <c:v>94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97408128"/>
        <c:axId val="97409664"/>
      </c:barChart>
      <c:catAx>
        <c:axId val="9740812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97409664"/>
        <c:crosses val="autoZero"/>
        <c:auto val="1"/>
        <c:lblAlgn val="ctr"/>
        <c:lblOffset val="100"/>
      </c:catAx>
      <c:valAx>
        <c:axId val="97409664"/>
        <c:scaling>
          <c:orientation val="minMax"/>
        </c:scaling>
        <c:axPos val="l"/>
        <c:majorGridlines/>
        <c:numFmt formatCode="General" sourceLinked="1"/>
        <c:tickLblPos val="nextTo"/>
        <c:crossAx val="97408128"/>
        <c:crosses val="autoZero"/>
        <c:crossBetween val="between"/>
      </c:valAx>
    </c:plotArea>
    <c:legend>
      <c:legendPos val="r"/>
      <c:txPr>
        <a:bodyPr/>
        <a:lstStyle/>
        <a:p>
          <a:pPr>
            <a:defRPr sz="1100" b="1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96.84210526315789</c:v>
                </c:pt>
                <c:pt idx="1">
                  <c:v>100</c:v>
                </c:pt>
                <c:pt idx="2">
                  <c:v>97.916666666666657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900309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552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303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3.1578947368421053</c:v>
                </c:pt>
                <c:pt idx="1">
                  <c:v>0</c:v>
                </c:pt>
                <c:pt idx="2">
                  <c:v>2.083333333333333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0095872"/>
        <c:axId val="100097408"/>
      </c:lineChart>
      <c:catAx>
        <c:axId val="10009587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00097408"/>
        <c:crosses val="autoZero"/>
        <c:lblAlgn val="ctr"/>
        <c:lblOffset val="100"/>
      </c:catAx>
      <c:valAx>
        <c:axId val="100097408"/>
        <c:scaling>
          <c:orientation val="minMax"/>
        </c:scaling>
        <c:axPos val="l"/>
        <c:majorGridlines/>
        <c:numFmt formatCode="0.00" sourceLinked="1"/>
        <c:tickLblPos val="nextTo"/>
        <c:crossAx val="10009587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629E-2"/>
          <c:y val="3.2075485994125415E-2"/>
          <c:w val="0.9730685153782026"/>
          <c:h val="0.12391587624858823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52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3 квартал 2020</c:v>
                </c:pt>
                <c:pt idx="1">
                  <c:v>2 квартал 2020 г.</c:v>
                </c:pt>
                <c:pt idx="2">
                  <c:v>3 квартал 2019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26.215</c:v>
                </c:pt>
                <c:pt idx="1">
                  <c:v>22.404</c:v>
                </c:pt>
                <c:pt idx="2">
                  <c:v>25.93</c:v>
                </c:pt>
              </c:numCache>
            </c:numRef>
          </c:val>
        </c:ser>
        <c:marker val="1"/>
        <c:axId val="100019200"/>
        <c:axId val="100025088"/>
      </c:lineChart>
      <c:catAx>
        <c:axId val="10001920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00025088"/>
        <c:crosses val="autoZero"/>
        <c:auto val="1"/>
        <c:lblAlgn val="ctr"/>
        <c:lblOffset val="100"/>
      </c:catAx>
      <c:valAx>
        <c:axId val="100025088"/>
        <c:scaling>
          <c:orientation val="minMax"/>
        </c:scaling>
        <c:axPos val="l"/>
        <c:majorGridlines/>
        <c:numFmt formatCode="0.000" sourceLinked="1"/>
        <c:tickLblPos val="nextTo"/>
        <c:crossAx val="10001920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</c:legend>
    <c:plotVisOnly val="1"/>
  </c:chart>
  <c:spPr>
    <a:solidFill>
      <a:srgbClr val="4F81BD">
        <a:lumMod val="20000"/>
        <a:lumOff val="80000"/>
      </a:srgbClr>
    </a:solidFill>
  </c:spPr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17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3 квартал 2020</c:v>
                </c:pt>
              </c:strCache>
            </c:strRef>
          </c:tx>
          <c:dLbls>
            <c:dLbl>
              <c:idx val="0"/>
              <c:layout>
                <c:manualLayout>
                  <c:x val="2.8693045230657192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2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5.5967082541751824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0.9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3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58847888961358E-2"/>
                  <c:y val="0.2209341813222106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1.1000000000000001</c:v>
                </c:pt>
              </c:numCache>
            </c:numRef>
          </c:val>
          <c:shape val="box"/>
        </c:ser>
        <c:gapWidth val="208"/>
        <c:gapDepth val="183"/>
        <c:shape val="cylinder"/>
        <c:axId val="100680064"/>
        <c:axId val="100681600"/>
        <c:axId val="0"/>
      </c:bar3DChart>
      <c:catAx>
        <c:axId val="100680064"/>
        <c:scaling>
          <c:orientation val="minMax"/>
        </c:scaling>
        <c:delete val="1"/>
        <c:axPos val="b"/>
        <c:tickLblPos val="nextTo"/>
        <c:crossAx val="100681600"/>
        <c:crosses val="autoZero"/>
        <c:auto val="1"/>
        <c:lblAlgn val="ctr"/>
        <c:lblOffset val="100"/>
      </c:catAx>
      <c:valAx>
        <c:axId val="100681600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0680064"/>
        <c:crosses val="autoZero"/>
        <c:crossBetween val="between"/>
      </c:valAx>
    </c:plotArea>
    <c:legend>
      <c:legendPos val="r"/>
      <c:txPr>
        <a:bodyPr/>
        <a:lstStyle/>
        <a:p>
          <a:pPr rtl="0">
            <a:defRPr sz="1100" b="1"/>
          </a:pPr>
          <a:endParaRPr lang="ru-RU"/>
        </a:p>
      </c:txPr>
    </c:legend>
    <c:plotVisOnly val="1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3 квартал 2020</c:v>
                </c:pt>
              </c:strCache>
            </c:strRef>
          </c:tx>
          <c:dLbls>
            <c:dLbl>
              <c:idx val="0"/>
              <c:layout>
                <c:manualLayout>
                  <c:x val="8.3334368537638058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2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4.2297180027437535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3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861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01385728"/>
        <c:axId val="101387264"/>
        <c:axId val="0"/>
      </c:bar3DChart>
      <c:catAx>
        <c:axId val="101385728"/>
        <c:scaling>
          <c:orientation val="minMax"/>
        </c:scaling>
        <c:delete val="1"/>
        <c:axPos val="b"/>
        <c:tickLblPos val="nextTo"/>
        <c:crossAx val="101387264"/>
        <c:crosses val="autoZero"/>
        <c:auto val="1"/>
        <c:lblAlgn val="ctr"/>
        <c:lblOffset val="100"/>
      </c:catAx>
      <c:valAx>
        <c:axId val="101387264"/>
        <c:scaling>
          <c:orientation val="minMax"/>
        </c:scaling>
        <c:axPos val="l"/>
        <c:majorGridlines/>
        <c:numFmt formatCode="0.000" sourceLinked="1"/>
        <c:tickLblPos val="nextTo"/>
        <c:crossAx val="10138572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txPr>
        <a:bodyPr/>
        <a:lstStyle/>
        <a:p>
          <a:pPr>
            <a:defRPr sz="1050" b="1"/>
          </a:pPr>
          <a:endParaRPr lang="ru-RU"/>
        </a:p>
      </c:txPr>
    </c:legend>
    <c:plotVisOnly val="1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11206</xdr:rowOff>
    </xdr:from>
    <xdr:to>
      <xdr:col>6</xdr:col>
      <xdr:colOff>168089</xdr:colOff>
      <xdr:row>197</xdr:row>
      <xdr:rowOff>134471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181</xdr:row>
      <xdr:rowOff>179295</xdr:rowOff>
    </xdr:from>
    <xdr:to>
      <xdr:col>12</xdr:col>
      <xdr:colOff>537883</xdr:colOff>
      <xdr:row>195</xdr:row>
      <xdr:rowOff>123265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57150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8"/>
  <sheetViews>
    <sheetView tabSelected="1" view="pageLayout" topLeftCell="A359" zoomScale="85" zoomScalePageLayoutView="85" workbookViewId="0">
      <selection activeCell="O373" sqref="O373"/>
    </sheetView>
  </sheetViews>
  <sheetFormatPr defaultRowHeight="14.4"/>
  <cols>
    <col min="13" max="13" width="9" customWidth="1"/>
    <col min="14" max="14" width="9.109375" hidden="1" customWidth="1"/>
  </cols>
  <sheetData>
    <row r="1" spans="1:14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39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ht="15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ht="15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1:14" ht="15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1:14" ht="15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</row>
    <row r="10" spans="1:14" ht="15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</row>
    <row r="11" spans="1:14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1:14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</row>
    <row r="13" spans="1:14" ht="8.2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</row>
    <row r="14" spans="1:14" hidden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05" t="s">
        <v>0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1:14" ht="16.5" customHeight="1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1:14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14" ht="50.25" customHeight="1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07" t="s">
        <v>135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</row>
    <row r="22" spans="1:14" ht="76.5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</row>
    <row r="23" spans="1:14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</row>
    <row r="24" spans="1:14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</row>
    <row r="25" spans="1:14" ht="15" hidden="1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</row>
    <row r="26" spans="1:14" ht="15" hidden="1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</row>
    <row r="27" spans="1:14" ht="15" hidden="1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</row>
    <row r="28" spans="1:14" ht="9.75" customHeight="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</row>
    <row r="29" spans="1:14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</row>
    <row r="30" spans="1:14" ht="7.5" customHeight="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09" t="s">
        <v>1</v>
      </c>
      <c r="B169" s="209"/>
      <c r="C169" s="209"/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</row>
    <row r="170" spans="1:14">
      <c r="A170" s="209"/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</row>
    <row r="171" spans="1:14" ht="28.5" customHeight="1">
      <c r="A171" s="209"/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7.399999999999999">
      <c r="A173" s="210" t="s">
        <v>2</v>
      </c>
      <c r="B173" s="211"/>
      <c r="C173" s="211"/>
      <c r="D173" s="212"/>
      <c r="E173" s="213" t="s">
        <v>3</v>
      </c>
      <c r="F173" s="214"/>
      <c r="G173" s="215"/>
      <c r="H173" s="213" t="s">
        <v>4</v>
      </c>
      <c r="I173" s="214"/>
      <c r="J173" s="215"/>
      <c r="K173" s="213" t="s">
        <v>5</v>
      </c>
      <c r="L173" s="214"/>
      <c r="M173" s="215"/>
      <c r="N173" s="4"/>
    </row>
    <row r="174" spans="1:14" ht="17.399999999999999">
      <c r="A174" s="199" t="str">
        <f>'Ручные данные'!$I$3</f>
        <v>3 квартал 2020</v>
      </c>
      <c r="B174" s="200"/>
      <c r="C174" s="200"/>
      <c r="D174" s="201"/>
      <c r="E174" s="202">
        <v>45</v>
      </c>
      <c r="F174" s="203"/>
      <c r="G174" s="204"/>
      <c r="H174" s="202">
        <v>49</v>
      </c>
      <c r="I174" s="203"/>
      <c r="J174" s="204"/>
      <c r="K174" s="202">
        <v>1</v>
      </c>
      <c r="L174" s="203"/>
      <c r="M174" s="204"/>
      <c r="N174" s="4"/>
    </row>
    <row r="175" spans="1:14" ht="17.399999999999999">
      <c r="A175" s="199" t="str">
        <f>'Ручные данные'!$I$4</f>
        <v>2 квартал 2020 г.</v>
      </c>
      <c r="B175" s="200"/>
      <c r="C175" s="200"/>
      <c r="D175" s="201"/>
      <c r="E175" s="202">
        <v>32</v>
      </c>
      <c r="F175" s="203"/>
      <c r="G175" s="204"/>
      <c r="H175" s="202">
        <v>49</v>
      </c>
      <c r="I175" s="203"/>
      <c r="J175" s="204"/>
      <c r="K175" s="202">
        <v>1</v>
      </c>
      <c r="L175" s="203"/>
      <c r="M175" s="204"/>
      <c r="N175" s="4"/>
    </row>
    <row r="176" spans="1:14" ht="17.399999999999999">
      <c r="A176" s="199" t="str">
        <f>'Ручные данные'!$I$5</f>
        <v>3 квартал 2019 г.</v>
      </c>
      <c r="B176" s="200"/>
      <c r="C176" s="200"/>
      <c r="D176" s="201"/>
      <c r="E176" s="202">
        <v>25</v>
      </c>
      <c r="F176" s="203"/>
      <c r="G176" s="204"/>
      <c r="H176" s="202">
        <v>35</v>
      </c>
      <c r="I176" s="203"/>
      <c r="J176" s="204"/>
      <c r="K176" s="202">
        <v>39</v>
      </c>
      <c r="L176" s="203"/>
      <c r="M176" s="204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188" t="s">
        <v>20</v>
      </c>
      <c r="I178" s="188"/>
      <c r="J178" s="188"/>
      <c r="K178" s="188"/>
      <c r="L178" s="188"/>
      <c r="M178" s="188"/>
    </row>
    <row r="179" spans="1:13">
      <c r="A179" s="4"/>
      <c r="B179" s="4"/>
      <c r="C179" s="4"/>
      <c r="D179" s="4"/>
      <c r="E179" s="4"/>
      <c r="F179" s="4"/>
      <c r="G179" s="4"/>
      <c r="H179" s="188"/>
      <c r="I179" s="188"/>
      <c r="J179" s="188"/>
      <c r="K179" s="188"/>
      <c r="L179" s="188"/>
      <c r="M179" s="188"/>
    </row>
    <row r="180" spans="1:13">
      <c r="A180" s="4"/>
      <c r="B180" s="4"/>
      <c r="C180" s="4"/>
      <c r="D180" s="4"/>
      <c r="E180" s="4"/>
      <c r="F180" s="4"/>
      <c r="G180" s="4"/>
      <c r="H180" s="188"/>
      <c r="I180" s="188"/>
      <c r="J180" s="188"/>
      <c r="K180" s="188"/>
      <c r="L180" s="188"/>
      <c r="M180" s="188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189" t="s">
        <v>16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</row>
    <row r="201" spans="1:14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</row>
    <row r="202" spans="1:14" ht="38.25" customHeight="1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</row>
    <row r="203" spans="1:14" ht="17.399999999999999">
      <c r="A203" s="190" t="s">
        <v>2</v>
      </c>
      <c r="B203" s="191"/>
      <c r="C203" s="191"/>
      <c r="D203" s="192"/>
      <c r="E203" s="193" t="s">
        <v>3</v>
      </c>
      <c r="F203" s="194"/>
      <c r="G203" s="195"/>
      <c r="H203" s="193" t="s">
        <v>4</v>
      </c>
      <c r="I203" s="194"/>
      <c r="J203" s="195"/>
      <c r="K203" s="193" t="s">
        <v>5</v>
      </c>
      <c r="L203" s="194"/>
      <c r="M203" s="195"/>
    </row>
    <row r="204" spans="1:14" ht="17.399999999999999">
      <c r="A204" s="196" t="str">
        <f>'Ручные данные'!$I$3</f>
        <v>3 квартал 2020</v>
      </c>
      <c r="B204" s="197"/>
      <c r="C204" s="197"/>
      <c r="D204" s="198"/>
      <c r="E204" s="178">
        <f>'Автоматические данные'!$H$8</f>
        <v>47.3</v>
      </c>
      <c r="F204" s="179"/>
      <c r="G204" s="180"/>
      <c r="H204" s="178">
        <f>'Автоматические данные'!$H$9</f>
        <v>51.6</v>
      </c>
      <c r="I204" s="179"/>
      <c r="J204" s="180"/>
      <c r="K204" s="178">
        <f>'Автоматические данные'!$H$10</f>
        <v>1.05</v>
      </c>
      <c r="L204" s="179"/>
      <c r="M204" s="180"/>
    </row>
    <row r="205" spans="1:14" ht="17.399999999999999">
      <c r="A205" s="196" t="str">
        <f>'Ручные данные'!$I$4</f>
        <v>2 квартал 2020 г.</v>
      </c>
      <c r="B205" s="197"/>
      <c r="C205" s="197"/>
      <c r="D205" s="198"/>
      <c r="E205" s="178" t="str">
        <f>'Автоматические данные'!$J$8</f>
        <v>39, 0</v>
      </c>
      <c r="F205" s="179"/>
      <c r="G205" s="180"/>
      <c r="H205" s="178">
        <f>'Автоматические данные'!$J$9</f>
        <v>59.75</v>
      </c>
      <c r="I205" s="179"/>
      <c r="J205" s="180"/>
      <c r="K205" s="178">
        <f>'Автоматические данные'!$J$10</f>
        <v>1.21</v>
      </c>
      <c r="L205" s="179"/>
      <c r="M205" s="180"/>
    </row>
    <row r="206" spans="1:14" ht="17.399999999999999">
      <c r="A206" s="196" t="str">
        <f>'Ручные данные'!$I$5</f>
        <v>3 квартал 2019 г.</v>
      </c>
      <c r="B206" s="197"/>
      <c r="C206" s="197"/>
      <c r="D206" s="198"/>
      <c r="E206" s="178">
        <f>'Автоматические данные'!$L$8</f>
        <v>21.27</v>
      </c>
      <c r="F206" s="179"/>
      <c r="G206" s="180"/>
      <c r="H206" s="178">
        <f>'Автоматические данные'!$L$9</f>
        <v>37.229999999999997</v>
      </c>
      <c r="I206" s="179"/>
      <c r="J206" s="180"/>
      <c r="K206" s="178">
        <f>'Автоматические данные'!$L$10</f>
        <v>41.48</v>
      </c>
      <c r="L206" s="179"/>
      <c r="M206" s="180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181" t="s">
        <v>25</v>
      </c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</row>
    <row r="231" spans="1:14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</row>
    <row r="232" spans="1:14" ht="18.7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</row>
    <row r="233" spans="1:14" ht="22.5" customHeight="1">
      <c r="A233" s="182" t="s">
        <v>2</v>
      </c>
      <c r="B233" s="185"/>
      <c r="C233" s="186"/>
      <c r="D233" s="186"/>
      <c r="E233" s="187"/>
      <c r="F233" s="182" t="s">
        <v>27</v>
      </c>
      <c r="G233" s="183"/>
      <c r="H233" s="182" t="s">
        <v>26</v>
      </c>
      <c r="I233" s="184"/>
      <c r="J233" s="182" t="s">
        <v>23</v>
      </c>
      <c r="K233" s="183"/>
      <c r="L233" s="182" t="s">
        <v>24</v>
      </c>
      <c r="M233" s="183"/>
    </row>
    <row r="234" spans="1:14" ht="17.399999999999999">
      <c r="A234" s="168" t="str">
        <f>'Ручные данные'!$I$3</f>
        <v>3 квартал 2020</v>
      </c>
      <c r="B234" s="169"/>
      <c r="C234" s="170"/>
      <c r="D234" s="170"/>
      <c r="E234" s="171"/>
      <c r="F234" s="157">
        <v>92</v>
      </c>
      <c r="G234" s="175"/>
      <c r="H234" s="176">
        <f>'Автоматические данные'!$H$12</f>
        <v>0</v>
      </c>
      <c r="I234" s="177"/>
      <c r="J234" s="176">
        <v>3</v>
      </c>
      <c r="K234" s="177"/>
      <c r="L234" s="176">
        <v>0</v>
      </c>
      <c r="M234" s="177"/>
    </row>
    <row r="235" spans="1:14" ht="17.399999999999999">
      <c r="A235" s="172"/>
      <c r="B235" s="173"/>
      <c r="C235" s="173"/>
      <c r="D235" s="173"/>
      <c r="E235" s="174"/>
      <c r="F235" s="159">
        <f>SUM(F234/'Автоматические данные'!H15*100)</f>
        <v>96.84210526315789</v>
      </c>
      <c r="G235" s="160"/>
      <c r="H235" s="159">
        <f>SUM(H234/'Автоматические данные'!H15*100)</f>
        <v>0</v>
      </c>
      <c r="I235" s="160"/>
      <c r="J235" s="159">
        <f>SUM(J234/'Автоматические данные'!H15*100)</f>
        <v>3.1578947368421053</v>
      </c>
      <c r="K235" s="160"/>
      <c r="L235" s="159">
        <f>SUM(L234/'Автоматические данные'!H15*100)</f>
        <v>0</v>
      </c>
      <c r="M235" s="160"/>
    </row>
    <row r="236" spans="1:14" ht="17.399999999999999">
      <c r="A236" s="161" t="str">
        <f>'Ручные данные'!$I$4</f>
        <v>2 квартал 2020 г.</v>
      </c>
      <c r="B236" s="162"/>
      <c r="C236" s="163"/>
      <c r="D236" s="163"/>
      <c r="E236" s="164"/>
      <c r="F236" s="157">
        <v>82</v>
      </c>
      <c r="G236" s="158"/>
      <c r="H236" s="157">
        <f>'Автоматические данные'!$J$12</f>
        <v>0</v>
      </c>
      <c r="I236" s="158"/>
      <c r="J236" s="157">
        <v>0</v>
      </c>
      <c r="K236" s="158"/>
      <c r="L236" s="157">
        <v>0</v>
      </c>
      <c r="M236" s="158"/>
    </row>
    <row r="237" spans="1:14" ht="17.399999999999999">
      <c r="A237" s="165"/>
      <c r="B237" s="166"/>
      <c r="C237" s="166"/>
      <c r="D237" s="166"/>
      <c r="E237" s="167"/>
      <c r="F237" s="159">
        <f>SUM(F236/'Автоматические данные'!J15*100)</f>
        <v>100</v>
      </c>
      <c r="G237" s="160"/>
      <c r="H237" s="159">
        <f>SUM(H236/'Автоматические данные'!J15*100)</f>
        <v>0</v>
      </c>
      <c r="I237" s="160"/>
      <c r="J237" s="159">
        <f>SUM(J236/'Автоматические данные'!J15*100)</f>
        <v>0</v>
      </c>
      <c r="K237" s="160"/>
      <c r="L237" s="159">
        <f>SUM(L236/'Автоматические данные'!L15*100)</f>
        <v>0</v>
      </c>
      <c r="M237" s="160"/>
    </row>
    <row r="238" spans="1:14" ht="17.399999999999999">
      <c r="A238" s="150" t="str">
        <f>'Ручные данные'!$I$5</f>
        <v>3 квартал 2019 г.</v>
      </c>
      <c r="B238" s="151"/>
      <c r="C238" s="152"/>
      <c r="D238" s="152"/>
      <c r="E238" s="153"/>
      <c r="F238" s="157">
        <v>94</v>
      </c>
      <c r="G238" s="158"/>
      <c r="H238" s="157">
        <f>'Автоматические данные'!$L$12</f>
        <v>0</v>
      </c>
      <c r="I238" s="158"/>
      <c r="J238" s="157">
        <f>'Автоматические данные'!$L$13</f>
        <v>2</v>
      </c>
      <c r="K238" s="158"/>
      <c r="L238" s="157">
        <f>'Автоматические данные'!$L$14</f>
        <v>0</v>
      </c>
      <c r="M238" s="158"/>
    </row>
    <row r="239" spans="1:14" ht="17.399999999999999">
      <c r="A239" s="154"/>
      <c r="B239" s="155"/>
      <c r="C239" s="155"/>
      <c r="D239" s="155"/>
      <c r="E239" s="156"/>
      <c r="F239" s="159">
        <f>SUM(F238/'Автоматические данные'!L15*100)</f>
        <v>97.916666666666657</v>
      </c>
      <c r="G239" s="160"/>
      <c r="H239" s="159">
        <f>SUM(H238/'Автоматические данные'!L15*100)</f>
        <v>0</v>
      </c>
      <c r="I239" s="160"/>
      <c r="J239" s="159">
        <f>SUM(J238/'Автоматические данные'!L15*100)</f>
        <v>2.083333333333333</v>
      </c>
      <c r="K239" s="160"/>
      <c r="L239" s="159">
        <f>SUM(Обзор!L238/'Автоматические данные'!L15*100)</f>
        <v>0</v>
      </c>
      <c r="M239" s="160"/>
    </row>
    <row r="240" spans="1:14" ht="24.75" customHeight="1">
      <c r="A240" s="143" t="s">
        <v>29</v>
      </c>
      <c r="B240" s="143"/>
      <c r="C240" s="143"/>
      <c r="D240" s="143"/>
      <c r="E240" s="143"/>
      <c r="F240" s="143"/>
      <c r="G240" s="143"/>
      <c r="H240" s="143" t="s">
        <v>30</v>
      </c>
      <c r="I240" s="144"/>
      <c r="J240" s="144"/>
      <c r="K240" s="144"/>
      <c r="L240" s="144"/>
      <c r="M240" s="144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147" t="s">
        <v>31</v>
      </c>
      <c r="B260" s="147"/>
      <c r="C260" s="147"/>
      <c r="D260" s="147"/>
      <c r="E260" s="147"/>
      <c r="F260" s="147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145" t="str">
        <f>'Ручные данные'!$I$3</f>
        <v>3 квартал 2020</v>
      </c>
      <c r="B262" s="146"/>
      <c r="C262" s="145" t="str">
        <f>'Ручные данные'!$I$4</f>
        <v>2 квартал 2020 г.</v>
      </c>
      <c r="D262" s="146"/>
      <c r="E262" s="145" t="str">
        <f>'Ручные данные'!$I$5</f>
        <v>3 квартал 2019 г.</v>
      </c>
      <c r="F262" s="146"/>
      <c r="G262" s="3"/>
      <c r="H262" s="3"/>
      <c r="I262" s="3"/>
      <c r="J262" s="3"/>
      <c r="K262" s="3"/>
      <c r="L262" s="3"/>
      <c r="M262" s="3"/>
    </row>
    <row r="263" spans="1:13" ht="73.5" customHeight="1">
      <c r="A263" s="148">
        <f>'Автоматические данные'!$H$16</f>
        <v>26.215</v>
      </c>
      <c r="B263" s="149"/>
      <c r="C263" s="148">
        <f>'Автоматические данные'!$J$16</f>
        <v>22.404</v>
      </c>
      <c r="D263" s="149"/>
      <c r="E263" s="148">
        <f>'Автоматические данные'!$L$16</f>
        <v>25.93</v>
      </c>
      <c r="F263" s="149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140" t="s">
        <v>33</v>
      </c>
      <c r="B265" s="140"/>
      <c r="C265" s="140"/>
      <c r="D265" s="140"/>
      <c r="E265" s="140"/>
      <c r="F265" s="140"/>
      <c r="G265" s="141" t="s">
        <v>34</v>
      </c>
      <c r="H265" s="141"/>
      <c r="I265" s="141"/>
      <c r="J265" s="141"/>
      <c r="K265" s="141"/>
      <c r="L265" s="141"/>
      <c r="M265" s="142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28" t="s">
        <v>37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4" ht="21">
      <c r="A283" s="220"/>
      <c r="B283" s="220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</row>
    <row r="284" spans="1:14" ht="1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23" t="s">
        <v>38</v>
      </c>
      <c r="B285" s="224"/>
      <c r="C285" s="224"/>
      <c r="D285" s="224"/>
      <c r="E285" s="224"/>
      <c r="F285" s="224"/>
      <c r="G285" s="225"/>
      <c r="H285" s="221" t="str">
        <f>'Ручные данные'!$I$3</f>
        <v>3 квартал 2020</v>
      </c>
      <c r="I285" s="222"/>
      <c r="J285" s="221" t="str">
        <f>'Ручные данные'!$I$4</f>
        <v>2 квартал 2020 г.</v>
      </c>
      <c r="K285" s="222"/>
      <c r="L285" s="221" t="str">
        <f>'Ручные данные'!$I$5</f>
        <v>3 квартал 2019 г.</v>
      </c>
      <c r="M285" s="222"/>
    </row>
    <row r="286" spans="1:14" ht="17.399999999999999">
      <c r="A286" s="226" t="s">
        <v>39</v>
      </c>
      <c r="B286" s="227"/>
      <c r="C286" s="227"/>
      <c r="D286" s="227"/>
      <c r="E286" s="227"/>
      <c r="F286" s="227"/>
      <c r="G286" s="228"/>
      <c r="H286" s="157">
        <v>6</v>
      </c>
      <c r="I286" s="158"/>
      <c r="J286" s="157">
        <v>1</v>
      </c>
      <c r="K286" s="158"/>
      <c r="L286" s="157">
        <v>4</v>
      </c>
      <c r="M286" s="158"/>
    </row>
    <row r="287" spans="1:14" ht="17.399999999999999">
      <c r="A287" s="229"/>
      <c r="B287" s="230"/>
      <c r="C287" s="230"/>
      <c r="D287" s="230"/>
      <c r="E287" s="230"/>
      <c r="F287" s="230"/>
      <c r="G287" s="231"/>
      <c r="H287" s="216">
        <v>6.3150000000000004</v>
      </c>
      <c r="I287" s="217"/>
      <c r="J287" s="216">
        <v>1.2190000000000001</v>
      </c>
      <c r="K287" s="217"/>
      <c r="L287" s="216">
        <v>4.1660000000000004</v>
      </c>
      <c r="M287" s="217"/>
    </row>
    <row r="288" spans="1:14" ht="17.399999999999999">
      <c r="A288" s="232"/>
      <c r="B288" s="233"/>
      <c r="C288" s="233"/>
      <c r="D288" s="233"/>
      <c r="E288" s="233"/>
      <c r="F288" s="233"/>
      <c r="G288" s="234"/>
      <c r="H288" s="218">
        <f>'Автоматические данные'!$H$34</f>
        <v>1.6557205143771732</v>
      </c>
      <c r="I288" s="219"/>
      <c r="J288" s="218">
        <f>'Автоматические данные'!$J$34</f>
        <v>0.27595341906286219</v>
      </c>
      <c r="K288" s="219"/>
      <c r="L288" s="218">
        <f>'Автоматические данные'!$L$34</f>
        <v>3.7040000000000002</v>
      </c>
      <c r="M288" s="219"/>
    </row>
    <row r="289" spans="1:13" ht="17.399999999999999">
      <c r="A289" s="236" t="s">
        <v>40</v>
      </c>
      <c r="B289" s="237"/>
      <c r="C289" s="237"/>
      <c r="D289" s="237"/>
      <c r="E289" s="237"/>
      <c r="F289" s="238"/>
      <c r="G289" s="239"/>
      <c r="H289" s="157">
        <v>33</v>
      </c>
      <c r="I289" s="158"/>
      <c r="J289" s="157">
        <v>30</v>
      </c>
      <c r="K289" s="158"/>
      <c r="L289" s="157">
        <v>55</v>
      </c>
      <c r="M289" s="158"/>
    </row>
    <row r="290" spans="1:13" ht="17.399999999999999">
      <c r="A290" s="240"/>
      <c r="B290" s="241"/>
      <c r="C290" s="241"/>
      <c r="D290" s="241"/>
      <c r="E290" s="241"/>
      <c r="F290" s="242"/>
      <c r="G290" s="243"/>
      <c r="H290" s="216">
        <v>34.735999999999997</v>
      </c>
      <c r="I290" s="217"/>
      <c r="J290" s="216" t="s">
        <v>136</v>
      </c>
      <c r="K290" s="217"/>
      <c r="L290" s="216">
        <v>57.290999999999997</v>
      </c>
      <c r="M290" s="217"/>
    </row>
    <row r="291" spans="1:13" ht="17.399999999999999">
      <c r="A291" s="244"/>
      <c r="B291" s="245"/>
      <c r="C291" s="245"/>
      <c r="D291" s="245"/>
      <c r="E291" s="245"/>
      <c r="F291" s="246"/>
      <c r="G291" s="247"/>
      <c r="H291" s="218">
        <f>'Автоматические данные'!$H$35</f>
        <v>9.1064628290744523</v>
      </c>
      <c r="I291" s="219"/>
      <c r="J291" s="218">
        <f>'Автоматические данные'!$J$35</f>
        <v>8.278602571885866</v>
      </c>
      <c r="K291" s="219"/>
      <c r="L291" s="218">
        <f>'Автоматические данные'!$L$35</f>
        <v>10.256410256410255</v>
      </c>
      <c r="M291" s="219"/>
    </row>
    <row r="292" spans="1:13" ht="17.399999999999999">
      <c r="A292" s="248" t="s">
        <v>41</v>
      </c>
      <c r="B292" s="249"/>
      <c r="C292" s="249"/>
      <c r="D292" s="249"/>
      <c r="E292" s="249"/>
      <c r="F292" s="238"/>
      <c r="G292" s="239"/>
      <c r="H292" s="157">
        <v>4</v>
      </c>
      <c r="I292" s="158"/>
      <c r="J292" s="157">
        <v>5</v>
      </c>
      <c r="K292" s="158"/>
      <c r="L292" s="157">
        <v>2</v>
      </c>
      <c r="M292" s="158"/>
    </row>
    <row r="293" spans="1:13" ht="17.399999999999999">
      <c r="A293" s="250"/>
      <c r="B293" s="251"/>
      <c r="C293" s="251"/>
      <c r="D293" s="251"/>
      <c r="E293" s="251"/>
      <c r="F293" s="242"/>
      <c r="G293" s="243"/>
      <c r="H293" s="216">
        <v>4.21</v>
      </c>
      <c r="I293" s="217"/>
      <c r="J293" s="216">
        <v>6.0970000000000004</v>
      </c>
      <c r="K293" s="217"/>
      <c r="L293" s="216">
        <v>2.0830000000000002</v>
      </c>
      <c r="M293" s="217"/>
    </row>
    <row r="294" spans="1:13" ht="17.399999999999999">
      <c r="A294" s="252"/>
      <c r="B294" s="253"/>
      <c r="C294" s="253"/>
      <c r="D294" s="253"/>
      <c r="E294" s="253"/>
      <c r="F294" s="246"/>
      <c r="G294" s="247"/>
      <c r="H294" s="218">
        <v>0</v>
      </c>
      <c r="I294" s="219"/>
      <c r="J294" s="218">
        <f>'Автоматические данные'!$J$36</f>
        <v>1.3797670953143109</v>
      </c>
      <c r="K294" s="219"/>
      <c r="L294" s="218">
        <f>'Автоматические данные'!$L$36</f>
        <v>141.02564102564105</v>
      </c>
      <c r="M294" s="219"/>
    </row>
    <row r="295" spans="1:13" ht="17.399999999999999">
      <c r="A295" s="254" t="s">
        <v>42</v>
      </c>
      <c r="B295" s="255"/>
      <c r="C295" s="255"/>
      <c r="D295" s="255"/>
      <c r="E295" s="255"/>
      <c r="F295" s="238"/>
      <c r="G295" s="239"/>
      <c r="H295" s="157">
        <v>19</v>
      </c>
      <c r="I295" s="158"/>
      <c r="J295" s="157">
        <v>12</v>
      </c>
      <c r="K295" s="158"/>
      <c r="L295" s="157">
        <v>8</v>
      </c>
      <c r="M295" s="158"/>
    </row>
    <row r="296" spans="1:13" ht="17.399999999999999">
      <c r="A296" s="256"/>
      <c r="B296" s="257"/>
      <c r="C296" s="257"/>
      <c r="D296" s="257"/>
      <c r="E296" s="257"/>
      <c r="F296" s="242"/>
      <c r="G296" s="243"/>
      <c r="H296" s="216">
        <v>20</v>
      </c>
      <c r="I296" s="217"/>
      <c r="J296" s="216">
        <v>14.634</v>
      </c>
      <c r="K296" s="217"/>
      <c r="L296" s="216">
        <v>8.3330000000000002</v>
      </c>
      <c r="M296" s="217"/>
    </row>
    <row r="297" spans="1:13" ht="17.399999999999999">
      <c r="A297" s="258"/>
      <c r="B297" s="259"/>
      <c r="C297" s="259"/>
      <c r="D297" s="259"/>
      <c r="E297" s="259"/>
      <c r="F297" s="246"/>
      <c r="G297" s="247"/>
      <c r="H297" s="218">
        <f>'Автоматические данные'!$H$37</f>
        <v>5.2431149621943813</v>
      </c>
      <c r="I297" s="219"/>
      <c r="J297" s="218">
        <f>'Автоматические данные'!$J$37</f>
        <v>3.3114410287543463</v>
      </c>
      <c r="K297" s="219"/>
      <c r="L297" s="218">
        <f>'Автоматические данные'!$L$37</f>
        <v>5.1282051282051277</v>
      </c>
      <c r="M297" s="219"/>
    </row>
    <row r="298" spans="1:13" ht="17.399999999999999">
      <c r="A298" s="263" t="s">
        <v>43</v>
      </c>
      <c r="B298" s="264"/>
      <c r="C298" s="264"/>
      <c r="D298" s="264"/>
      <c r="E298" s="264"/>
      <c r="F298" s="238"/>
      <c r="G298" s="239"/>
      <c r="H298" s="261">
        <v>40</v>
      </c>
      <c r="I298" s="158"/>
      <c r="J298" s="157">
        <v>40</v>
      </c>
      <c r="K298" s="158"/>
      <c r="L298" s="157">
        <v>39</v>
      </c>
      <c r="M298" s="158"/>
    </row>
    <row r="299" spans="1:13" ht="17.399999999999999">
      <c r="A299" s="265"/>
      <c r="B299" s="266"/>
      <c r="C299" s="266"/>
      <c r="D299" s="266"/>
      <c r="E299" s="266"/>
      <c r="F299" s="242"/>
      <c r="G299" s="243"/>
      <c r="H299" s="235">
        <v>42.104999999999997</v>
      </c>
      <c r="I299" s="217"/>
      <c r="J299" s="216">
        <v>48.78</v>
      </c>
      <c r="K299" s="217"/>
      <c r="L299" s="216">
        <v>40.625</v>
      </c>
      <c r="M299" s="217"/>
    </row>
    <row r="300" spans="1:13" ht="17.399999999999999">
      <c r="A300" s="267"/>
      <c r="B300" s="268"/>
      <c r="C300" s="268"/>
      <c r="D300" s="268"/>
      <c r="E300" s="268"/>
      <c r="F300" s="246"/>
      <c r="G300" s="247"/>
      <c r="H300" s="262">
        <f>'Автоматические данные'!$H$38</f>
        <v>11.038136762514487</v>
      </c>
      <c r="I300" s="219"/>
      <c r="J300" s="218">
        <f>'Автоматические данные'!$J$38</f>
        <v>11.038136762514487</v>
      </c>
      <c r="K300" s="219"/>
      <c r="L300" s="218">
        <f>'Автоматические данные'!$L$38</f>
        <v>20.512820512820511</v>
      </c>
      <c r="M300" s="219"/>
    </row>
    <row r="302" spans="1:13" ht="18">
      <c r="A302" s="11"/>
      <c r="B302" s="260" t="s">
        <v>45</v>
      </c>
      <c r="C302" s="260"/>
      <c r="D302" s="260"/>
      <c r="E302" s="260"/>
      <c r="F302" s="260"/>
      <c r="G302" s="260"/>
      <c r="H302" s="260"/>
      <c r="I302" s="260"/>
      <c r="J302" s="260"/>
      <c r="K302" s="260"/>
      <c r="L302" s="260"/>
      <c r="M302" s="260"/>
    </row>
    <row r="303" spans="1:13" ht="18">
      <c r="A303" s="12"/>
      <c r="B303" s="260" t="s">
        <v>44</v>
      </c>
      <c r="C303" s="260"/>
      <c r="D303" s="260"/>
      <c r="E303" s="260"/>
      <c r="F303" s="260"/>
      <c r="G303" s="260"/>
      <c r="H303" s="260"/>
      <c r="I303" s="260"/>
      <c r="J303" s="260"/>
      <c r="K303" s="260"/>
      <c r="L303" s="260"/>
      <c r="M303" s="260"/>
    </row>
    <row r="304" spans="1:13" ht="18">
      <c r="A304" s="13"/>
      <c r="B304" s="260" t="s">
        <v>46</v>
      </c>
      <c r="C304" s="260"/>
      <c r="D304" s="260"/>
      <c r="E304" s="260"/>
      <c r="F304" s="260"/>
      <c r="G304" s="260"/>
      <c r="H304" s="260"/>
      <c r="I304" s="260"/>
      <c r="J304" s="260"/>
      <c r="K304" s="260"/>
      <c r="L304" s="260"/>
      <c r="M304" s="260"/>
    </row>
    <row r="306" spans="1:14" ht="37.5" customHeight="1">
      <c r="A306" s="28" t="s">
        <v>62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</row>
    <row r="307" spans="1:14" ht="15.6">
      <c r="A307" s="109" t="str">
        <f>'Ручные данные'!$I$3</f>
        <v>3 квартал 2020</v>
      </c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</row>
    <row r="308" spans="1:14" ht="18">
      <c r="A308" s="112" t="s">
        <v>78</v>
      </c>
      <c r="B308" s="113"/>
      <c r="C308" s="110" t="s">
        <v>79</v>
      </c>
      <c r="D308" s="114"/>
      <c r="E308" s="114"/>
      <c r="F308" s="114"/>
      <c r="G308" s="115"/>
      <c r="H308" s="110" t="s">
        <v>80</v>
      </c>
      <c r="I308" s="111"/>
      <c r="J308" s="110" t="s">
        <v>50</v>
      </c>
      <c r="K308" s="111"/>
      <c r="L308" s="110" t="s">
        <v>51</v>
      </c>
      <c r="M308" s="111"/>
    </row>
    <row r="309" spans="1:14">
      <c r="A309" s="122" t="s">
        <v>82</v>
      </c>
      <c r="B309" s="123"/>
      <c r="C309" s="116" t="s">
        <v>52</v>
      </c>
      <c r="D309" s="117"/>
      <c r="E309" s="117"/>
      <c r="F309" s="117"/>
      <c r="G309" s="118"/>
      <c r="H309" s="105">
        <f>'Автоматические данные'!$H$41</f>
        <v>0</v>
      </c>
      <c r="I309" s="106"/>
      <c r="J309" s="107">
        <f>'Автоматические данные'!$J$41</f>
        <v>0</v>
      </c>
      <c r="K309" s="108"/>
      <c r="L309" s="107">
        <f>'Автоматические данные'!$L$41</f>
        <v>0</v>
      </c>
      <c r="M309" s="108"/>
    </row>
    <row r="310" spans="1:14">
      <c r="A310" s="124"/>
      <c r="B310" s="125"/>
      <c r="C310" s="116" t="s">
        <v>53</v>
      </c>
      <c r="D310" s="117"/>
      <c r="E310" s="117"/>
      <c r="F310" s="117"/>
      <c r="G310" s="118"/>
      <c r="H310" s="105">
        <v>6</v>
      </c>
      <c r="I310" s="106"/>
      <c r="J310" s="107">
        <v>6.3150000000000004</v>
      </c>
      <c r="K310" s="108"/>
      <c r="L310" s="107">
        <f>'Автоматические данные'!$L$42</f>
        <v>1.6559999999999999</v>
      </c>
      <c r="M310" s="108"/>
    </row>
    <row r="311" spans="1:14">
      <c r="A311" s="124"/>
      <c r="B311" s="125"/>
      <c r="C311" s="119" t="s">
        <v>54</v>
      </c>
      <c r="D311" s="120"/>
      <c r="E311" s="120"/>
      <c r="F311" s="120"/>
      <c r="G311" s="121"/>
      <c r="H311" s="105">
        <f>'Автоматические данные'!$H$43</f>
        <v>0</v>
      </c>
      <c r="I311" s="106"/>
      <c r="J311" s="107">
        <f>'Автоматические данные'!$J$43</f>
        <v>0</v>
      </c>
      <c r="K311" s="108"/>
      <c r="L311" s="107">
        <f>'Автоматические данные'!$L$43</f>
        <v>0</v>
      </c>
      <c r="M311" s="108"/>
    </row>
    <row r="312" spans="1:14">
      <c r="A312" s="124"/>
      <c r="B312" s="125"/>
      <c r="C312" s="116" t="s">
        <v>55</v>
      </c>
      <c r="D312" s="117"/>
      <c r="E312" s="117"/>
      <c r="F312" s="117"/>
      <c r="G312" s="118"/>
      <c r="H312" s="105">
        <f>'Автоматические данные'!$H$44</f>
        <v>0</v>
      </c>
      <c r="I312" s="106"/>
      <c r="J312" s="107">
        <f>'Автоматические данные'!$J$44</f>
        <v>0</v>
      </c>
      <c r="K312" s="108"/>
      <c r="L312" s="107">
        <f>'Автоматические данные'!$L$44</f>
        <v>0</v>
      </c>
      <c r="M312" s="108"/>
    </row>
    <row r="313" spans="1:14">
      <c r="A313" s="126"/>
      <c r="B313" s="127"/>
      <c r="C313" s="116" t="s">
        <v>56</v>
      </c>
      <c r="D313" s="117"/>
      <c r="E313" s="117"/>
      <c r="F313" s="117"/>
      <c r="G313" s="118"/>
      <c r="H313" s="105">
        <f>'Автоматические данные'!$H$45</f>
        <v>0</v>
      </c>
      <c r="I313" s="106"/>
      <c r="J313" s="107">
        <f>'Автоматические данные'!$J$45</f>
        <v>0</v>
      </c>
      <c r="K313" s="108"/>
      <c r="L313" s="107">
        <f>'Автоматические данные'!$L$45</f>
        <v>0</v>
      </c>
      <c r="M313" s="108"/>
    </row>
    <row r="314" spans="1:14" ht="21" customHeight="1">
      <c r="A314" s="89" t="s">
        <v>81</v>
      </c>
      <c r="B314" s="90"/>
      <c r="C314" s="95" t="s">
        <v>57</v>
      </c>
      <c r="D314" s="96"/>
      <c r="E314" s="96"/>
      <c r="F314" s="96"/>
      <c r="G314" s="97"/>
      <c r="H314" s="98">
        <f>'Автоматические данные'!$H$47</f>
        <v>0</v>
      </c>
      <c r="I314" s="99"/>
      <c r="J314" s="100">
        <f>'Автоматические данные'!$J$47</f>
        <v>0</v>
      </c>
      <c r="K314" s="101"/>
      <c r="L314" s="100">
        <f>'Автоматические данные'!$L$47</f>
        <v>0</v>
      </c>
      <c r="M314" s="101"/>
    </row>
    <row r="315" spans="1:14">
      <c r="A315" s="91"/>
      <c r="B315" s="92"/>
      <c r="C315" s="102" t="s">
        <v>58</v>
      </c>
      <c r="D315" s="103"/>
      <c r="E315" s="103"/>
      <c r="F315" s="103"/>
      <c r="G315" s="104"/>
      <c r="H315" s="98">
        <v>12</v>
      </c>
      <c r="I315" s="99"/>
      <c r="J315" s="100">
        <v>12.631</v>
      </c>
      <c r="K315" s="101"/>
      <c r="L315" s="100">
        <f>'Автоматические данные'!$L$48</f>
        <v>3.3109999999999999</v>
      </c>
      <c r="M315" s="101"/>
    </row>
    <row r="316" spans="1:14">
      <c r="A316" s="91"/>
      <c r="B316" s="92"/>
      <c r="C316" s="95" t="s">
        <v>59</v>
      </c>
      <c r="D316" s="96"/>
      <c r="E316" s="96"/>
      <c r="F316" s="96"/>
      <c r="G316" s="97"/>
      <c r="H316" s="98">
        <f>'Автоматические данные'!$H$49</f>
        <v>0</v>
      </c>
      <c r="I316" s="99"/>
      <c r="J316" s="100">
        <f>'Автоматические данные'!$J$49</f>
        <v>0</v>
      </c>
      <c r="K316" s="101"/>
      <c r="L316" s="100">
        <f>'Автоматические данные'!$L$49</f>
        <v>0</v>
      </c>
      <c r="M316" s="101"/>
    </row>
    <row r="317" spans="1:14">
      <c r="A317" s="91"/>
      <c r="B317" s="92"/>
      <c r="C317" s="102" t="s">
        <v>60</v>
      </c>
      <c r="D317" s="103"/>
      <c r="E317" s="103"/>
      <c r="F317" s="103"/>
      <c r="G317" s="104"/>
      <c r="H317" s="98">
        <v>10</v>
      </c>
      <c r="I317" s="99"/>
      <c r="J317" s="100">
        <f>'Автоматические данные'!$J$50</f>
        <v>30.303030303030305</v>
      </c>
      <c r="K317" s="101"/>
      <c r="L317" s="100">
        <f>'Автоматические данные'!$L$50</f>
        <v>2.7589999999999999</v>
      </c>
      <c r="M317" s="101"/>
    </row>
    <row r="318" spans="1:14" ht="29.25" customHeight="1">
      <c r="A318" s="93"/>
      <c r="B318" s="94"/>
      <c r="C318" s="102" t="s">
        <v>61</v>
      </c>
      <c r="D318" s="103"/>
      <c r="E318" s="103"/>
      <c r="F318" s="103"/>
      <c r="G318" s="104"/>
      <c r="H318" s="98">
        <v>11</v>
      </c>
      <c r="I318" s="99"/>
      <c r="J318" s="100">
        <v>11.577999999999999</v>
      </c>
      <c r="K318" s="101"/>
      <c r="L318" s="100">
        <f>'Автоматические данные'!$L$51</f>
        <v>3.0350000000000001</v>
      </c>
      <c r="M318" s="101"/>
    </row>
    <row r="319" spans="1:14">
      <c r="A319" s="134" t="s">
        <v>83</v>
      </c>
      <c r="B319" s="135"/>
      <c r="C319" s="63" t="s">
        <v>63</v>
      </c>
      <c r="D319" s="64"/>
      <c r="E319" s="64"/>
      <c r="F319" s="64"/>
      <c r="G319" s="65"/>
      <c r="H319" s="66">
        <f>'Автоматические данные'!H53</f>
        <v>0</v>
      </c>
      <c r="I319" s="67"/>
      <c r="J319" s="68">
        <f>'Автоматические данные'!J53</f>
        <v>0</v>
      </c>
      <c r="K319" s="69"/>
      <c r="L319" s="68">
        <f>'Автоматические данные'!L53</f>
        <v>0</v>
      </c>
      <c r="M319" s="69"/>
    </row>
    <row r="320" spans="1:14">
      <c r="A320" s="136"/>
      <c r="B320" s="137"/>
      <c r="C320" s="63" t="s">
        <v>64</v>
      </c>
      <c r="D320" s="64"/>
      <c r="E320" s="64"/>
      <c r="F320" s="64"/>
      <c r="G320" s="65"/>
      <c r="H320" s="66">
        <v>4</v>
      </c>
      <c r="I320" s="67"/>
      <c r="J320" s="68">
        <v>4.21</v>
      </c>
      <c r="K320" s="69"/>
      <c r="L320" s="68">
        <f>'Автоматические данные'!L54</f>
        <v>1.1040000000000001</v>
      </c>
      <c r="M320" s="69"/>
    </row>
    <row r="321" spans="1:14">
      <c r="A321" s="136"/>
      <c r="B321" s="137"/>
      <c r="C321" s="86" t="s">
        <v>65</v>
      </c>
      <c r="D321" s="87"/>
      <c r="E321" s="87"/>
      <c r="F321" s="87"/>
      <c r="G321" s="88"/>
      <c r="H321" s="66">
        <f>'Автоматические данные'!H55</f>
        <v>0</v>
      </c>
      <c r="I321" s="67"/>
      <c r="J321" s="68">
        <f>'Автоматические данные'!J55</f>
        <v>0</v>
      </c>
      <c r="K321" s="69"/>
      <c r="L321" s="68">
        <f>'Автоматические данные'!L55</f>
        <v>0</v>
      </c>
      <c r="M321" s="69"/>
    </row>
    <row r="322" spans="1:14">
      <c r="A322" s="136"/>
      <c r="B322" s="137"/>
      <c r="C322" s="63" t="s">
        <v>66</v>
      </c>
      <c r="D322" s="64"/>
      <c r="E322" s="64"/>
      <c r="F322" s="64"/>
      <c r="G322" s="65"/>
      <c r="H322" s="66">
        <f>'Автоматические данные'!H56</f>
        <v>0</v>
      </c>
      <c r="I322" s="67"/>
      <c r="J322" s="68">
        <f>'Автоматические данные'!J56</f>
        <v>0</v>
      </c>
      <c r="K322" s="69"/>
      <c r="L322" s="68">
        <f>'Автоматические данные'!L56</f>
        <v>0</v>
      </c>
      <c r="M322" s="69"/>
    </row>
    <row r="323" spans="1:14">
      <c r="A323" s="138"/>
      <c r="B323" s="139"/>
      <c r="C323" s="63" t="s">
        <v>67</v>
      </c>
      <c r="D323" s="64"/>
      <c r="E323" s="64"/>
      <c r="F323" s="64"/>
      <c r="G323" s="65"/>
      <c r="H323" s="66">
        <f>'Автоматические данные'!H57</f>
        <v>0</v>
      </c>
      <c r="I323" s="67"/>
      <c r="J323" s="68">
        <f>'Автоматические данные'!J57</f>
        <v>0</v>
      </c>
      <c r="K323" s="69"/>
      <c r="L323" s="68">
        <f>'Автоматические данные'!L57</f>
        <v>0</v>
      </c>
      <c r="M323" s="69"/>
    </row>
    <row r="324" spans="1:14">
      <c r="A324" s="70" t="s">
        <v>84</v>
      </c>
      <c r="B324" s="71"/>
      <c r="C324" s="76" t="s">
        <v>68</v>
      </c>
      <c r="D324" s="77"/>
      <c r="E324" s="77"/>
      <c r="F324" s="77"/>
      <c r="G324" s="78"/>
      <c r="H324" s="79">
        <f>'Автоматические данные'!H59</f>
        <v>0</v>
      </c>
      <c r="I324" s="80"/>
      <c r="J324" s="81">
        <f>'Автоматические данные'!J59</f>
        <v>0</v>
      </c>
      <c r="K324" s="82"/>
      <c r="L324" s="81">
        <f>'Автоматические данные'!L59</f>
        <v>0</v>
      </c>
      <c r="M324" s="82"/>
    </row>
    <row r="325" spans="1:14">
      <c r="A325" s="72"/>
      <c r="B325" s="73"/>
      <c r="C325" s="76" t="s">
        <v>69</v>
      </c>
      <c r="D325" s="77"/>
      <c r="E325" s="77"/>
      <c r="F325" s="77"/>
      <c r="G325" s="78"/>
      <c r="H325" s="79">
        <v>0</v>
      </c>
      <c r="I325" s="80"/>
      <c r="J325" s="81">
        <f>'Автоматические данные'!J60</f>
        <v>0</v>
      </c>
      <c r="K325" s="82"/>
      <c r="L325" s="81">
        <f>'Автоматические данные'!L60</f>
        <v>0</v>
      </c>
      <c r="M325" s="82"/>
    </row>
    <row r="326" spans="1:14">
      <c r="A326" s="72"/>
      <c r="B326" s="73"/>
      <c r="C326" s="83" t="s">
        <v>70</v>
      </c>
      <c r="D326" s="84"/>
      <c r="E326" s="84"/>
      <c r="F326" s="84"/>
      <c r="G326" s="85"/>
      <c r="H326" s="79">
        <v>9</v>
      </c>
      <c r="I326" s="80"/>
      <c r="J326" s="81">
        <v>9.4730000000000008</v>
      </c>
      <c r="K326" s="82"/>
      <c r="L326" s="81">
        <f>'Автоматические данные'!L61</f>
        <v>2.4830000000000001</v>
      </c>
      <c r="M326" s="82"/>
    </row>
    <row r="327" spans="1:14">
      <c r="A327" s="72"/>
      <c r="B327" s="73"/>
      <c r="C327" s="76" t="s">
        <v>71</v>
      </c>
      <c r="D327" s="77"/>
      <c r="E327" s="77"/>
      <c r="F327" s="77"/>
      <c r="G327" s="78"/>
      <c r="H327" s="79">
        <v>4</v>
      </c>
      <c r="I327" s="80"/>
      <c r="J327" s="81">
        <v>4.21</v>
      </c>
      <c r="K327" s="82"/>
      <c r="L327" s="81">
        <f>'Автоматические данные'!L62</f>
        <v>1.103</v>
      </c>
      <c r="M327" s="82"/>
    </row>
    <row r="328" spans="1:14" ht="27" customHeight="1">
      <c r="A328" s="74"/>
      <c r="B328" s="75"/>
      <c r="C328" s="76" t="s">
        <v>72</v>
      </c>
      <c r="D328" s="77"/>
      <c r="E328" s="77"/>
      <c r="F328" s="77"/>
      <c r="G328" s="78"/>
      <c r="H328" s="79">
        <v>6</v>
      </c>
      <c r="I328" s="80"/>
      <c r="J328" s="81">
        <v>6.3150000000000004</v>
      </c>
      <c r="K328" s="82"/>
      <c r="L328" s="81">
        <f>'Автоматические данные'!L63</f>
        <v>1.655</v>
      </c>
      <c r="M328" s="82"/>
    </row>
    <row r="329" spans="1:14" ht="15.75" customHeight="1">
      <c r="A329" s="128" t="s">
        <v>85</v>
      </c>
      <c r="B329" s="129"/>
      <c r="C329" s="58" t="s">
        <v>73</v>
      </c>
      <c r="D329" s="59"/>
      <c r="E329" s="59"/>
      <c r="F329" s="59"/>
      <c r="G329" s="60"/>
      <c r="H329" s="61">
        <f>'Автоматические данные'!H65</f>
        <v>0</v>
      </c>
      <c r="I329" s="62"/>
      <c r="J329" s="56">
        <v>0</v>
      </c>
      <c r="K329" s="57"/>
      <c r="L329" s="56">
        <f>'Автоматические данные'!L65</f>
        <v>0</v>
      </c>
      <c r="M329" s="57"/>
    </row>
    <row r="330" spans="1:14" ht="15.75" customHeight="1">
      <c r="A330" s="130"/>
      <c r="B330" s="131"/>
      <c r="C330" s="58" t="s">
        <v>74</v>
      </c>
      <c r="D330" s="59"/>
      <c r="E330" s="59"/>
      <c r="F330" s="59"/>
      <c r="G330" s="60"/>
      <c r="H330" s="61">
        <v>29</v>
      </c>
      <c r="I330" s="62"/>
      <c r="J330" s="56" t="s">
        <v>137</v>
      </c>
      <c r="K330" s="57"/>
      <c r="L330" s="56">
        <f>'Автоматические данные'!L66</f>
        <v>8.0020000000000007</v>
      </c>
      <c r="M330" s="57"/>
    </row>
    <row r="331" spans="1:14" ht="15.75" customHeight="1">
      <c r="A331" s="130"/>
      <c r="B331" s="131"/>
      <c r="C331" s="58" t="s">
        <v>75</v>
      </c>
      <c r="D331" s="59"/>
      <c r="E331" s="59"/>
      <c r="F331" s="59"/>
      <c r="G331" s="60"/>
      <c r="H331" s="61">
        <f>'Автоматические данные'!H67</f>
        <v>0</v>
      </c>
      <c r="I331" s="62"/>
      <c r="J331" s="56">
        <f>'Автоматические данные'!J67</f>
        <v>0</v>
      </c>
      <c r="K331" s="57"/>
      <c r="L331" s="56">
        <f>'Автоматические данные'!L67</f>
        <v>0</v>
      </c>
      <c r="M331" s="57"/>
    </row>
    <row r="332" spans="1:14" ht="15.75" customHeight="1">
      <c r="A332" s="130"/>
      <c r="B332" s="131"/>
      <c r="C332" s="58" t="s">
        <v>76</v>
      </c>
      <c r="D332" s="59"/>
      <c r="E332" s="59"/>
      <c r="F332" s="59"/>
      <c r="G332" s="60"/>
      <c r="H332" s="61">
        <v>11</v>
      </c>
      <c r="I332" s="62"/>
      <c r="J332" s="56">
        <v>11.577999999999999</v>
      </c>
      <c r="K332" s="57"/>
      <c r="L332" s="56">
        <f>'Автоматические данные'!L68</f>
        <v>3.0350000000000001</v>
      </c>
      <c r="M332" s="57"/>
    </row>
    <row r="333" spans="1:14" ht="15.75" customHeight="1">
      <c r="A333" s="132"/>
      <c r="B333" s="133"/>
      <c r="C333" s="58" t="s">
        <v>77</v>
      </c>
      <c r="D333" s="59"/>
      <c r="E333" s="59"/>
      <c r="F333" s="59"/>
      <c r="G333" s="60"/>
      <c r="H333" s="61">
        <f>'Автоматические данные'!H69</f>
        <v>0</v>
      </c>
      <c r="I333" s="62"/>
      <c r="J333" s="56">
        <f>'Автоматические данные'!J69</f>
        <v>0</v>
      </c>
      <c r="K333" s="57"/>
      <c r="L333" s="56">
        <f>'Автоматические данные'!L69</f>
        <v>0</v>
      </c>
      <c r="M333" s="57"/>
    </row>
    <row r="335" spans="1:14" ht="60" customHeight="1">
      <c r="A335" s="28" t="s">
        <v>88</v>
      </c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4">
      <c r="A336" s="29" t="s">
        <v>2</v>
      </c>
      <c r="B336" s="30"/>
      <c r="C336" s="29" t="s">
        <v>89</v>
      </c>
      <c r="D336" s="30"/>
      <c r="E336" s="35" t="s">
        <v>90</v>
      </c>
      <c r="F336" s="36"/>
      <c r="G336" s="36"/>
      <c r="H336" s="36"/>
      <c r="I336" s="36"/>
      <c r="J336" s="36"/>
      <c r="K336" s="36"/>
      <c r="L336" s="36"/>
      <c r="M336" s="37" t="s">
        <v>91</v>
      </c>
      <c r="N336" s="38"/>
    </row>
    <row r="337" spans="1:14">
      <c r="A337" s="31"/>
      <c r="B337" s="32"/>
      <c r="C337" s="31"/>
      <c r="D337" s="32"/>
      <c r="E337" s="41" t="s">
        <v>48</v>
      </c>
      <c r="F337" s="44" t="s">
        <v>92</v>
      </c>
      <c r="G337" s="45"/>
      <c r="H337" s="50" t="s">
        <v>93</v>
      </c>
      <c r="I337" s="51"/>
      <c r="J337" s="51"/>
      <c r="K337" s="51"/>
      <c r="L337" s="51"/>
      <c r="M337" s="39"/>
      <c r="N337" s="40"/>
    </row>
    <row r="338" spans="1:14">
      <c r="A338" s="31"/>
      <c r="B338" s="32"/>
      <c r="C338" s="31"/>
      <c r="D338" s="32"/>
      <c r="E338" s="42"/>
      <c r="F338" s="46"/>
      <c r="G338" s="47"/>
      <c r="H338" s="52" t="s">
        <v>48</v>
      </c>
      <c r="I338" s="54" t="s">
        <v>94</v>
      </c>
      <c r="J338" s="55"/>
      <c r="K338" s="55"/>
      <c r="L338" s="55"/>
      <c r="M338" s="39"/>
      <c r="N338" s="40"/>
    </row>
    <row r="339" spans="1:14" ht="93.75" customHeight="1">
      <c r="A339" s="33"/>
      <c r="B339" s="34"/>
      <c r="C339" s="33"/>
      <c r="D339" s="34"/>
      <c r="E339" s="43"/>
      <c r="F339" s="48"/>
      <c r="G339" s="49"/>
      <c r="H339" s="53"/>
      <c r="I339" s="16" t="s">
        <v>95</v>
      </c>
      <c r="J339" s="16" t="s">
        <v>119</v>
      </c>
      <c r="K339" s="16" t="s">
        <v>96</v>
      </c>
      <c r="L339" s="16" t="s">
        <v>97</v>
      </c>
      <c r="M339" s="39"/>
      <c r="N339" s="40"/>
    </row>
    <row r="340" spans="1:14" ht="15.6">
      <c r="A340" s="128" t="str">
        <f>'Ручные данные'!$I$3</f>
        <v>3 квартал 2020</v>
      </c>
      <c r="B340" s="269"/>
      <c r="C340" s="272">
        <v>95</v>
      </c>
      <c r="D340" s="273"/>
      <c r="E340" s="17">
        <v>83</v>
      </c>
      <c r="F340" s="272">
        <v>2</v>
      </c>
      <c r="G340" s="273"/>
      <c r="H340" s="18">
        <v>81</v>
      </c>
      <c r="I340" s="18">
        <f>'Автоматические данные'!$H$78</f>
        <v>27</v>
      </c>
      <c r="J340" s="18">
        <f>'Автоматические данные'!$H$80</f>
        <v>7</v>
      </c>
      <c r="K340" s="18">
        <v>33</v>
      </c>
      <c r="L340" s="19">
        <v>21</v>
      </c>
      <c r="M340" s="274">
        <v>12</v>
      </c>
      <c r="N340" s="275"/>
    </row>
    <row r="341" spans="1:14" ht="15.6">
      <c r="A341" s="270"/>
      <c r="B341" s="271"/>
      <c r="C341" s="276">
        <f>SUM(C340/C340*100)</f>
        <v>100</v>
      </c>
      <c r="D341" s="277"/>
      <c r="E341" s="20">
        <f>SUM(E340/C340*100)</f>
        <v>87.368421052631589</v>
      </c>
      <c r="F341" s="276">
        <f>'Автоматические данные'!$H$75</f>
        <v>2.1</v>
      </c>
      <c r="G341" s="277"/>
      <c r="H341" s="20">
        <f>'Автоматические данные'!$H$77</f>
        <v>85.2</v>
      </c>
      <c r="I341" s="26">
        <f>'Автоматические данные'!$H$79</f>
        <v>28.42</v>
      </c>
      <c r="J341" s="26">
        <f>'Автоматические данные'!$H$81</f>
        <v>8.4329999999999998</v>
      </c>
      <c r="K341" s="26">
        <f>SUM(K340/H340*100)</f>
        <v>40.74074074074074</v>
      </c>
      <c r="L341" s="27">
        <f>SUM(L340/H340*100)</f>
        <v>25.925925925925924</v>
      </c>
      <c r="M341" s="276">
        <f>SUM(C341-E341)</f>
        <v>12.631578947368411</v>
      </c>
      <c r="N341" s="277"/>
    </row>
    <row r="342" spans="1:14" ht="15.6">
      <c r="A342" s="128" t="str">
        <f>'Ручные данные'!$I$4</f>
        <v>2 квартал 2020 г.</v>
      </c>
      <c r="B342" s="269"/>
      <c r="C342" s="272">
        <v>82</v>
      </c>
      <c r="D342" s="273"/>
      <c r="E342" s="18">
        <v>82</v>
      </c>
      <c r="F342" s="274">
        <f>'Автоматические данные'!$J$74</f>
        <v>1</v>
      </c>
      <c r="G342" s="275"/>
      <c r="H342" s="17">
        <v>81</v>
      </c>
      <c r="I342" s="17">
        <v>22</v>
      </c>
      <c r="J342" s="18">
        <v>6</v>
      </c>
      <c r="K342" s="18">
        <v>29</v>
      </c>
      <c r="L342" s="19">
        <v>24</v>
      </c>
      <c r="M342" s="278"/>
      <c r="N342" s="279"/>
    </row>
    <row r="343" spans="1:14" ht="15.6">
      <c r="A343" s="270"/>
      <c r="B343" s="271"/>
      <c r="C343" s="276">
        <f>SUM(C342/C342*100)</f>
        <v>100</v>
      </c>
      <c r="D343" s="277"/>
      <c r="E343" s="25">
        <f>SUM(E342/C342*100)</f>
        <v>100</v>
      </c>
      <c r="F343" s="280">
        <f>'Автоматические данные'!$J$75</f>
        <v>1.21</v>
      </c>
      <c r="G343" s="281"/>
      <c r="H343" s="25">
        <f>'Автоматические данные'!$J$77</f>
        <v>98.78</v>
      </c>
      <c r="I343" s="26">
        <f>'Автоматические данные'!$J$79</f>
        <v>26.82</v>
      </c>
      <c r="J343" s="26">
        <f>'Автоматические данные'!$J$81</f>
        <v>7.31</v>
      </c>
      <c r="K343" s="26">
        <f>SUM(K342/H342*100)</f>
        <v>35.802469135802468</v>
      </c>
      <c r="L343" s="27">
        <f>SUM(L342/H342*100)</f>
        <v>29.629629629629626</v>
      </c>
      <c r="M343" s="282"/>
      <c r="N343" s="283"/>
    </row>
    <row r="344" spans="1:14" ht="15.6">
      <c r="A344" s="128" t="str">
        <f>'Ручные данные'!$I$5</f>
        <v>3 квартал 2019 г.</v>
      </c>
      <c r="B344" s="269"/>
      <c r="C344" s="274">
        <v>96</v>
      </c>
      <c r="D344" s="275"/>
      <c r="E344" s="18">
        <v>96</v>
      </c>
      <c r="F344" s="274">
        <f>'Автоматические данные'!$L$74</f>
        <v>1</v>
      </c>
      <c r="G344" s="275"/>
      <c r="H344" s="18">
        <v>95</v>
      </c>
      <c r="I344" s="18">
        <v>25</v>
      </c>
      <c r="J344" s="17">
        <v>6</v>
      </c>
      <c r="K344" s="18">
        <v>46</v>
      </c>
      <c r="L344" s="19">
        <v>24</v>
      </c>
      <c r="M344" s="278"/>
      <c r="N344" s="279"/>
    </row>
    <row r="345" spans="1:14" ht="15.6">
      <c r="A345" s="270"/>
      <c r="B345" s="271"/>
      <c r="C345" s="280">
        <f>SUM(C344/C344*100)</f>
        <v>100</v>
      </c>
      <c r="D345" s="281"/>
      <c r="E345" s="20">
        <f>SUM(E344/C344*100)</f>
        <v>100</v>
      </c>
      <c r="F345" s="280">
        <f>'Автоматические данные'!$L$75</f>
        <v>1.05</v>
      </c>
      <c r="G345" s="281"/>
      <c r="H345" s="25">
        <f>'Автоматические данные'!$L$77</f>
        <v>99</v>
      </c>
      <c r="I345" s="26">
        <f>'Автоматические данные'!$L$79</f>
        <v>24.7</v>
      </c>
      <c r="J345" s="26">
        <f>'Автоматические данные'!$L$81</f>
        <v>6</v>
      </c>
      <c r="K345" s="26">
        <f>SUM(K344/H344*100)</f>
        <v>48.421052631578945</v>
      </c>
      <c r="L345" s="27">
        <f>SUM(L344/H344*100)</f>
        <v>25.263157894736842</v>
      </c>
      <c r="M345" s="282"/>
      <c r="N345" s="283"/>
    </row>
    <row r="348" spans="1:14" ht="15.6">
      <c r="A348" s="21"/>
      <c r="B348" s="285" t="s">
        <v>98</v>
      </c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</row>
    <row r="349" spans="1:14">
      <c r="A349" s="22"/>
      <c r="B349" s="285" t="s">
        <v>99</v>
      </c>
      <c r="C349" s="286"/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</row>
    <row r="350" spans="1:14" ht="15.6">
      <c r="A350" s="23"/>
      <c r="B350" s="287" t="s">
        <v>100</v>
      </c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</row>
    <row r="359" spans="1:13">
      <c r="A359" s="284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</row>
    <row r="360" spans="1:13">
      <c r="A360" s="284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</row>
    <row r="361" spans="1:13">
      <c r="A361" s="284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</row>
    <row r="362" spans="1:13">
      <c r="A362" s="284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</row>
    <row r="363" spans="1:13">
      <c r="A363" s="284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</row>
    <row r="364" spans="1:13">
      <c r="A364" s="284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</row>
    <row r="365" spans="1:13">
      <c r="A365" s="284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</row>
    <row r="366" spans="1:13">
      <c r="A366" s="284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</row>
    <row r="367" spans="1:13">
      <c r="A367" s="284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</row>
    <row r="368" spans="1:13">
      <c r="A368" s="284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</row>
    <row r="369" spans="1:13">
      <c r="A369" s="284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</row>
    <row r="370" spans="1:13">
      <c r="A370" s="284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</row>
    <row r="371" spans="1:13">
      <c r="A371" s="284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</row>
    <row r="372" spans="1:13">
      <c r="A372" s="284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</row>
    <row r="373" spans="1:13">
      <c r="A373" s="284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</row>
    <row r="374" spans="1:13">
      <c r="A374" s="284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</row>
    <row r="375" spans="1:13">
      <c r="A375" s="284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</row>
    <row r="376" spans="1:13">
      <c r="A376" s="284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</row>
    <row r="377" spans="1:13">
      <c r="A377" s="284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</row>
    <row r="378" spans="1:13">
      <c r="A378" s="284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</row>
    <row r="379" spans="1:13">
      <c r="A379" s="284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</row>
    <row r="380" spans="1:13">
      <c r="A380" s="284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</row>
    <row r="381" spans="1:13">
      <c r="A381" s="284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</row>
    <row r="382" spans="1:13">
      <c r="A382" s="284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</row>
    <row r="383" spans="1:13">
      <c r="A383" s="284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</row>
    <row r="384" spans="1:13">
      <c r="A384" s="284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</row>
    <row r="385" spans="1:13">
      <c r="A385" s="284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</row>
    <row r="386" spans="1:13">
      <c r="A386" s="284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</row>
    <row r="387" spans="1:13">
      <c r="A387" s="284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</row>
    <row r="388" spans="1:13">
      <c r="A388" s="284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</row>
  </sheetData>
  <mergeCells count="288">
    <mergeCell ref="A359:M388"/>
    <mergeCell ref="C344:D344"/>
    <mergeCell ref="F344:G344"/>
    <mergeCell ref="M344:N344"/>
    <mergeCell ref="C345:D345"/>
    <mergeCell ref="F345:G345"/>
    <mergeCell ref="M345:N345"/>
    <mergeCell ref="B348:N348"/>
    <mergeCell ref="B349:N349"/>
    <mergeCell ref="B350:N350"/>
    <mergeCell ref="A344:B345"/>
    <mergeCell ref="A340:B341"/>
    <mergeCell ref="C340:D340"/>
    <mergeCell ref="F340:G340"/>
    <mergeCell ref="M340:N340"/>
    <mergeCell ref="C341:D341"/>
    <mergeCell ref="F341:G341"/>
    <mergeCell ref="M341:N341"/>
    <mergeCell ref="A342:B343"/>
    <mergeCell ref="C342:D342"/>
    <mergeCell ref="F342:G342"/>
    <mergeCell ref="M342:N342"/>
    <mergeCell ref="C343:D343"/>
    <mergeCell ref="F343:G343"/>
    <mergeCell ref="M343:N343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5:N335"/>
    <mergeCell ref="A336:B339"/>
    <mergeCell ref="C336:D339"/>
    <mergeCell ref="E336:L336"/>
    <mergeCell ref="M336:N339"/>
    <mergeCell ref="E337:E339"/>
    <mergeCell ref="F337:G339"/>
    <mergeCell ref="H337:L337"/>
    <mergeCell ref="H338:H339"/>
    <mergeCell ref="I338:L338"/>
  </mergeCells>
  <pageMargins left="1.1151960784313726" right="0.7" top="0.75" bottom="0.75" header="0.3" footer="0.3"/>
  <pageSetup paperSize="9" orientation="landscape" r:id="rId1"/>
  <headerFooter differentFirst="1">
    <oddFooter>&amp;C&amp;P</oddFooter>
  </headerFooter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  <oleObject progId="Word.Document.12" shapeId="1036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89"/>
  <sheetViews>
    <sheetView workbookViewId="0">
      <selection activeCell="H81" sqref="H81:I81"/>
    </sheetView>
  </sheetViews>
  <sheetFormatPr defaultRowHeight="14.4"/>
  <sheetData>
    <row r="1" spans="1:15" ht="21">
      <c r="A1" s="347" t="s">
        <v>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3" spans="1:15" ht="15.6">
      <c r="A3" s="348" t="s">
        <v>11</v>
      </c>
      <c r="B3" s="350"/>
      <c r="C3" s="350"/>
      <c r="D3" s="350"/>
      <c r="E3" s="350"/>
      <c r="F3" s="350"/>
      <c r="G3" s="351"/>
      <c r="H3" s="348" t="str">
        <f>'Ручные данные'!$I$3</f>
        <v>3 квартал 2020</v>
      </c>
      <c r="I3" s="349"/>
      <c r="J3" s="348" t="str">
        <f>'Ручные данные'!$I$4</f>
        <v>2 квартал 2020 г.</v>
      </c>
      <c r="K3" s="349"/>
      <c r="L3" s="348" t="str">
        <f>'Ручные данные'!$I$5</f>
        <v>3 квартал 2019 г.</v>
      </c>
      <c r="M3" s="349"/>
    </row>
    <row r="4" spans="1:15">
      <c r="A4" s="116" t="s">
        <v>12</v>
      </c>
      <c r="B4" s="352"/>
      <c r="C4" s="352"/>
      <c r="D4" s="352"/>
      <c r="E4" s="352"/>
      <c r="F4" s="352"/>
      <c r="G4" s="353"/>
      <c r="H4" s="292">
        <v>45</v>
      </c>
      <c r="I4" s="293"/>
      <c r="J4" s="292">
        <v>32</v>
      </c>
      <c r="K4" s="293"/>
      <c r="L4" s="292">
        <v>20</v>
      </c>
      <c r="M4" s="293"/>
      <c r="O4" s="24"/>
    </row>
    <row r="5" spans="1:15">
      <c r="A5" s="116" t="s">
        <v>13</v>
      </c>
      <c r="B5" s="352"/>
      <c r="C5" s="352"/>
      <c r="D5" s="352"/>
      <c r="E5" s="352"/>
      <c r="F5" s="352"/>
      <c r="G5" s="353"/>
      <c r="H5" s="292">
        <v>49</v>
      </c>
      <c r="I5" s="293"/>
      <c r="J5" s="292">
        <v>49</v>
      </c>
      <c r="K5" s="293"/>
      <c r="L5" s="292">
        <v>35</v>
      </c>
      <c r="M5" s="293"/>
      <c r="O5" s="24"/>
    </row>
    <row r="6" spans="1:15">
      <c r="A6" s="116" t="s">
        <v>14</v>
      </c>
      <c r="B6" s="352"/>
      <c r="C6" s="352"/>
      <c r="D6" s="352"/>
      <c r="E6" s="352"/>
      <c r="F6" s="352"/>
      <c r="G6" s="353"/>
      <c r="H6" s="292">
        <v>1</v>
      </c>
      <c r="I6" s="293"/>
      <c r="J6" s="292">
        <v>1</v>
      </c>
      <c r="K6" s="293"/>
      <c r="L6" s="292">
        <v>39</v>
      </c>
      <c r="M6" s="293"/>
      <c r="O6" s="24"/>
    </row>
    <row r="7" spans="1:15">
      <c r="A7" s="116" t="s">
        <v>15</v>
      </c>
      <c r="B7" s="352"/>
      <c r="C7" s="352"/>
      <c r="D7" s="352"/>
      <c r="E7" s="352"/>
      <c r="F7" s="352"/>
      <c r="G7" s="353"/>
      <c r="H7" s="292">
        <v>95</v>
      </c>
      <c r="I7" s="293"/>
      <c r="J7" s="292">
        <v>82</v>
      </c>
      <c r="K7" s="293"/>
      <c r="L7" s="292">
        <v>94</v>
      </c>
      <c r="M7" s="293"/>
      <c r="O7" s="24"/>
    </row>
    <row r="8" spans="1:15" ht="28.5" customHeight="1">
      <c r="A8" s="340" t="s">
        <v>17</v>
      </c>
      <c r="B8" s="341"/>
      <c r="C8" s="341"/>
      <c r="D8" s="341"/>
      <c r="E8" s="341"/>
      <c r="F8" s="341"/>
      <c r="G8" s="342"/>
      <c r="H8" s="290">
        <v>47.3</v>
      </c>
      <c r="I8" s="291"/>
      <c r="J8" s="290" t="s">
        <v>126</v>
      </c>
      <c r="K8" s="291"/>
      <c r="L8" s="290">
        <v>21.27</v>
      </c>
      <c r="M8" s="291"/>
    </row>
    <row r="9" spans="1:15">
      <c r="A9" s="340" t="s">
        <v>18</v>
      </c>
      <c r="B9" s="341"/>
      <c r="C9" s="341"/>
      <c r="D9" s="341"/>
      <c r="E9" s="341"/>
      <c r="F9" s="341"/>
      <c r="G9" s="342"/>
      <c r="H9" s="290">
        <v>51.6</v>
      </c>
      <c r="I9" s="291"/>
      <c r="J9" s="290">
        <v>59.75</v>
      </c>
      <c r="K9" s="291"/>
      <c r="L9" s="290">
        <v>37.229999999999997</v>
      </c>
      <c r="M9" s="291"/>
    </row>
    <row r="10" spans="1:15">
      <c r="A10" s="340" t="s">
        <v>19</v>
      </c>
      <c r="B10" s="341"/>
      <c r="C10" s="341"/>
      <c r="D10" s="341"/>
      <c r="E10" s="341"/>
      <c r="F10" s="341"/>
      <c r="G10" s="342"/>
      <c r="H10" s="290">
        <v>1.05</v>
      </c>
      <c r="I10" s="291"/>
      <c r="J10" s="290">
        <v>1.21</v>
      </c>
      <c r="K10" s="291"/>
      <c r="L10" s="290">
        <v>41.48</v>
      </c>
      <c r="M10" s="291"/>
    </row>
    <row r="11" spans="1:15">
      <c r="A11" s="76" t="s">
        <v>21</v>
      </c>
      <c r="B11" s="338"/>
      <c r="C11" s="338"/>
      <c r="D11" s="338"/>
      <c r="E11" s="338"/>
      <c r="F11" s="338"/>
      <c r="G11" s="339"/>
      <c r="H11" s="288">
        <v>92</v>
      </c>
      <c r="I11" s="289"/>
      <c r="J11" s="288">
        <v>82</v>
      </c>
      <c r="K11" s="289"/>
      <c r="L11" s="288">
        <v>94</v>
      </c>
      <c r="M11" s="289"/>
      <c r="O11" s="14"/>
    </row>
    <row r="12" spans="1:15">
      <c r="A12" s="76" t="s">
        <v>22</v>
      </c>
      <c r="B12" s="338"/>
      <c r="C12" s="338"/>
      <c r="D12" s="338"/>
      <c r="E12" s="338"/>
      <c r="F12" s="338"/>
      <c r="G12" s="339"/>
      <c r="H12" s="288">
        <v>0</v>
      </c>
      <c r="I12" s="289"/>
      <c r="J12" s="288">
        <v>0</v>
      </c>
      <c r="K12" s="289"/>
      <c r="L12" s="288">
        <v>0</v>
      </c>
      <c r="M12" s="289"/>
      <c r="O12" s="14"/>
    </row>
    <row r="13" spans="1:15">
      <c r="A13" s="76" t="s">
        <v>23</v>
      </c>
      <c r="B13" s="338"/>
      <c r="C13" s="338"/>
      <c r="D13" s="338"/>
      <c r="E13" s="338"/>
      <c r="F13" s="338"/>
      <c r="G13" s="339"/>
      <c r="H13" s="288">
        <v>3</v>
      </c>
      <c r="I13" s="289"/>
      <c r="J13" s="288">
        <v>0</v>
      </c>
      <c r="K13" s="289"/>
      <c r="L13" s="288">
        <v>2</v>
      </c>
      <c r="M13" s="289"/>
      <c r="O13" s="14"/>
    </row>
    <row r="14" spans="1:15">
      <c r="A14" s="76" t="s">
        <v>24</v>
      </c>
      <c r="B14" s="338"/>
      <c r="C14" s="338"/>
      <c r="D14" s="338"/>
      <c r="E14" s="338"/>
      <c r="F14" s="338"/>
      <c r="G14" s="339"/>
      <c r="H14" s="288">
        <v>0</v>
      </c>
      <c r="I14" s="289"/>
      <c r="J14" s="288">
        <v>0</v>
      </c>
      <c r="K14" s="289"/>
      <c r="L14" s="288">
        <v>0</v>
      </c>
      <c r="M14" s="289"/>
      <c r="O14" s="14"/>
    </row>
    <row r="15" spans="1:15">
      <c r="A15" s="344" t="s">
        <v>28</v>
      </c>
      <c r="B15" s="345"/>
      <c r="C15" s="345"/>
      <c r="D15" s="345"/>
      <c r="E15" s="345"/>
      <c r="F15" s="345"/>
      <c r="G15" s="346"/>
      <c r="H15" s="300">
        <v>95</v>
      </c>
      <c r="I15" s="301"/>
      <c r="J15" s="300">
        <v>82</v>
      </c>
      <c r="K15" s="301"/>
      <c r="L15" s="300">
        <v>96</v>
      </c>
      <c r="M15" s="301"/>
    </row>
    <row r="16" spans="1:15">
      <c r="A16" s="305" t="s">
        <v>32</v>
      </c>
      <c r="B16" s="306"/>
      <c r="C16" s="306"/>
      <c r="D16" s="306"/>
      <c r="E16" s="306"/>
      <c r="F16" s="306"/>
      <c r="G16" s="307"/>
      <c r="H16" s="298">
        <v>26.215</v>
      </c>
      <c r="I16" s="299"/>
      <c r="J16" s="298">
        <v>22.404</v>
      </c>
      <c r="K16" s="299"/>
      <c r="L16" s="298">
        <v>25.93</v>
      </c>
      <c r="M16" s="299"/>
    </row>
    <row r="17" spans="1:15">
      <c r="A17" s="305" t="s">
        <v>35</v>
      </c>
      <c r="B17" s="306"/>
      <c r="C17" s="306"/>
      <c r="D17" s="306"/>
      <c r="E17" s="306"/>
      <c r="F17" s="306"/>
      <c r="G17" s="307"/>
      <c r="H17" s="298">
        <v>0</v>
      </c>
      <c r="I17" s="299"/>
      <c r="J17" s="298">
        <v>0</v>
      </c>
      <c r="K17" s="299"/>
      <c r="L17" s="298">
        <v>0</v>
      </c>
      <c r="M17" s="299"/>
      <c r="O17" s="14"/>
    </row>
    <row r="18" spans="1:15">
      <c r="A18" s="305" t="s">
        <v>36</v>
      </c>
      <c r="B18" s="306"/>
      <c r="C18" s="306"/>
      <c r="D18" s="306"/>
      <c r="E18" s="306"/>
      <c r="F18" s="306"/>
      <c r="G18" s="307"/>
      <c r="H18" s="298">
        <v>1</v>
      </c>
      <c r="I18" s="299"/>
      <c r="J18" s="298">
        <v>0.9</v>
      </c>
      <c r="K18" s="299"/>
      <c r="L18" s="298">
        <v>1.1000000000000001</v>
      </c>
      <c r="M18" s="299"/>
      <c r="O18" s="14"/>
    </row>
    <row r="19" spans="1:15">
      <c r="A19" s="343"/>
      <c r="B19" s="343"/>
      <c r="C19" s="343"/>
      <c r="D19" s="343"/>
      <c r="E19" s="343"/>
      <c r="F19" s="343"/>
      <c r="G19" s="343"/>
      <c r="H19" s="302"/>
      <c r="I19" s="302"/>
      <c r="J19" s="302"/>
      <c r="K19" s="302"/>
      <c r="L19" s="302"/>
      <c r="M19" s="302"/>
    </row>
    <row r="20" spans="1:15">
      <c r="A20" s="326" t="s">
        <v>118</v>
      </c>
      <c r="B20" s="327"/>
      <c r="C20" s="327"/>
      <c r="D20" s="327"/>
      <c r="E20" s="327"/>
      <c r="F20" s="327"/>
      <c r="G20" s="328"/>
      <c r="H20" s="320" t="str">
        <f t="shared" ref="H20" si="0">$H$3</f>
        <v>3 квартал 2020</v>
      </c>
      <c r="I20" s="337"/>
      <c r="J20" s="320" t="str">
        <f t="shared" ref="J20" si="1">$J$3</f>
        <v>2 квартал 2020 г.</v>
      </c>
      <c r="K20" s="337"/>
      <c r="L20" s="320" t="str">
        <f t="shared" ref="L20" si="2">$L$3</f>
        <v>3 квартал 2019 г.</v>
      </c>
      <c r="M20" s="337"/>
    </row>
    <row r="21" spans="1:15">
      <c r="A21" s="305" t="s">
        <v>39</v>
      </c>
      <c r="B21" s="306"/>
      <c r="C21" s="306"/>
      <c r="D21" s="306"/>
      <c r="E21" s="306"/>
      <c r="F21" s="306"/>
      <c r="G21" s="307"/>
      <c r="H21" s="303">
        <v>6</v>
      </c>
      <c r="I21" s="304"/>
      <c r="J21" s="303">
        <v>1</v>
      </c>
      <c r="K21" s="304"/>
      <c r="L21" s="303">
        <v>4</v>
      </c>
      <c r="M21" s="304"/>
      <c r="O21" s="14"/>
    </row>
    <row r="22" spans="1:15">
      <c r="A22" s="305" t="s">
        <v>40</v>
      </c>
      <c r="B22" s="306"/>
      <c r="C22" s="306"/>
      <c r="D22" s="306"/>
      <c r="E22" s="306"/>
      <c r="F22" s="306"/>
      <c r="G22" s="307"/>
      <c r="H22" s="303">
        <v>33</v>
      </c>
      <c r="I22" s="304"/>
      <c r="J22" s="303">
        <v>30</v>
      </c>
      <c r="K22" s="304"/>
      <c r="L22" s="303">
        <v>55</v>
      </c>
      <c r="M22" s="304"/>
      <c r="O22" s="14"/>
    </row>
    <row r="23" spans="1:15">
      <c r="A23" s="305" t="s">
        <v>41</v>
      </c>
      <c r="B23" s="306"/>
      <c r="C23" s="306"/>
      <c r="D23" s="306"/>
      <c r="E23" s="306"/>
      <c r="F23" s="306"/>
      <c r="G23" s="307"/>
      <c r="H23" s="303">
        <v>4</v>
      </c>
      <c r="I23" s="304"/>
      <c r="J23" s="303">
        <v>5</v>
      </c>
      <c r="K23" s="304"/>
      <c r="L23" s="303">
        <v>2</v>
      </c>
      <c r="M23" s="304"/>
      <c r="O23" s="14"/>
    </row>
    <row r="24" spans="1:15">
      <c r="A24" s="305" t="s">
        <v>42</v>
      </c>
      <c r="B24" s="306"/>
      <c r="C24" s="306"/>
      <c r="D24" s="306"/>
      <c r="E24" s="306"/>
      <c r="F24" s="306"/>
      <c r="G24" s="307"/>
      <c r="H24" s="303">
        <v>19</v>
      </c>
      <c r="I24" s="304"/>
      <c r="J24" s="303">
        <v>12</v>
      </c>
      <c r="K24" s="304"/>
      <c r="L24" s="303">
        <v>8</v>
      </c>
      <c r="M24" s="304"/>
      <c r="O24" s="14"/>
    </row>
    <row r="25" spans="1:15">
      <c r="A25" s="305" t="s">
        <v>43</v>
      </c>
      <c r="B25" s="306"/>
      <c r="C25" s="306"/>
      <c r="D25" s="306"/>
      <c r="E25" s="306"/>
      <c r="F25" s="306"/>
      <c r="G25" s="307"/>
      <c r="H25" s="303">
        <v>40</v>
      </c>
      <c r="I25" s="304"/>
      <c r="J25" s="303">
        <v>40</v>
      </c>
      <c r="K25" s="304"/>
      <c r="L25" s="303">
        <v>39</v>
      </c>
      <c r="M25" s="304"/>
      <c r="O25" s="14"/>
    </row>
    <row r="26" spans="1:15">
      <c r="A26" s="354" t="s">
        <v>48</v>
      </c>
      <c r="B26" s="355"/>
      <c r="C26" s="355"/>
      <c r="D26" s="355"/>
      <c r="E26" s="355"/>
      <c r="F26" s="355"/>
      <c r="G26" s="356"/>
      <c r="H26" s="303">
        <v>102</v>
      </c>
      <c r="I26" s="357"/>
      <c r="J26" s="303">
        <v>88</v>
      </c>
      <c r="K26" s="357"/>
      <c r="L26" s="303">
        <v>108</v>
      </c>
      <c r="M26" s="357"/>
      <c r="O26" s="14"/>
    </row>
    <row r="27" spans="1:15" ht="15" customHeight="1">
      <c r="A27" s="326" t="s">
        <v>49</v>
      </c>
      <c r="B27" s="327"/>
      <c r="C27" s="327"/>
      <c r="D27" s="327"/>
      <c r="E27" s="327"/>
      <c r="F27" s="327"/>
      <c r="G27" s="328"/>
      <c r="H27" s="320" t="str">
        <f t="shared" ref="H27:L27" si="3">H20</f>
        <v>3 квартал 2020</v>
      </c>
      <c r="I27" s="337"/>
      <c r="J27" s="320" t="str">
        <f t="shared" si="3"/>
        <v>2 квартал 2020 г.</v>
      </c>
      <c r="K27" s="337"/>
      <c r="L27" s="320" t="str">
        <f t="shared" si="3"/>
        <v>3 квартал 2019 г.</v>
      </c>
      <c r="M27" s="337"/>
      <c r="O27" s="14"/>
    </row>
    <row r="28" spans="1:15">
      <c r="A28" s="305" t="s">
        <v>39</v>
      </c>
      <c r="B28" s="306"/>
      <c r="C28" s="306"/>
      <c r="D28" s="306"/>
      <c r="E28" s="306"/>
      <c r="F28" s="306"/>
      <c r="G28" s="307"/>
      <c r="H28" s="298">
        <f>SUM(H21/H26*100)</f>
        <v>5.8823529411764701</v>
      </c>
      <c r="I28" s="299"/>
      <c r="J28" s="298">
        <f>SUM(J21/J26*100)</f>
        <v>1.1363636363636365</v>
      </c>
      <c r="K28" s="299"/>
      <c r="L28" s="298">
        <f>SUM(L21/L26*100)</f>
        <v>3.7037037037037033</v>
      </c>
      <c r="M28" s="299"/>
      <c r="O28" s="14"/>
    </row>
    <row r="29" spans="1:15">
      <c r="A29" s="305" t="s">
        <v>40</v>
      </c>
      <c r="B29" s="306"/>
      <c r="C29" s="306"/>
      <c r="D29" s="306"/>
      <c r="E29" s="306"/>
      <c r="F29" s="306"/>
      <c r="G29" s="307"/>
      <c r="H29" s="298">
        <f>SUM(H22/H26*100)</f>
        <v>32.352941176470587</v>
      </c>
      <c r="I29" s="299"/>
      <c r="J29" s="298">
        <f>SUM(J22/J26*100)</f>
        <v>34.090909090909086</v>
      </c>
      <c r="K29" s="299"/>
      <c r="L29" s="298">
        <f>SUM(L22/L26*100)</f>
        <v>50.925925925925931</v>
      </c>
      <c r="M29" s="299"/>
      <c r="O29" s="14"/>
    </row>
    <row r="30" spans="1:15">
      <c r="A30" s="305" t="s">
        <v>41</v>
      </c>
      <c r="B30" s="306"/>
      <c r="C30" s="306"/>
      <c r="D30" s="306"/>
      <c r="E30" s="306"/>
      <c r="F30" s="306"/>
      <c r="G30" s="307"/>
      <c r="H30" s="298">
        <f>SUM(H23/H26*100)</f>
        <v>3.9215686274509802</v>
      </c>
      <c r="I30" s="299"/>
      <c r="J30" s="298">
        <f>SUM(J23/J26*100)</f>
        <v>5.6818181818181817</v>
      </c>
      <c r="K30" s="299"/>
      <c r="L30" s="298">
        <f>SUM(L23/L26*100)</f>
        <v>1.8518518518518516</v>
      </c>
      <c r="M30" s="299"/>
      <c r="O30" s="14"/>
    </row>
    <row r="31" spans="1:15">
      <c r="A31" s="305" t="s">
        <v>42</v>
      </c>
      <c r="B31" s="306"/>
      <c r="C31" s="306"/>
      <c r="D31" s="306"/>
      <c r="E31" s="306"/>
      <c r="F31" s="306"/>
      <c r="G31" s="307"/>
      <c r="H31" s="298">
        <f>SUM(H24/H26*100)</f>
        <v>18.627450980392158</v>
      </c>
      <c r="I31" s="299"/>
      <c r="J31" s="298">
        <f>SUM(J24/J26*100)</f>
        <v>13.636363636363635</v>
      </c>
      <c r="K31" s="299"/>
      <c r="L31" s="298">
        <f>SUM(L24/L26*100)</f>
        <v>7.4074074074074066</v>
      </c>
      <c r="M31" s="299"/>
      <c r="O31" s="14"/>
    </row>
    <row r="32" spans="1:15">
      <c r="A32" s="305" t="s">
        <v>43</v>
      </c>
      <c r="B32" s="306"/>
      <c r="C32" s="306"/>
      <c r="D32" s="306"/>
      <c r="E32" s="306"/>
      <c r="F32" s="306"/>
      <c r="G32" s="307"/>
      <c r="H32" s="298">
        <f>SUM(H25/H26*100)</f>
        <v>39.215686274509807</v>
      </c>
      <c r="I32" s="299"/>
      <c r="J32" s="298">
        <f>SUM(J25/J26*100)</f>
        <v>45.454545454545453</v>
      </c>
      <c r="K32" s="299"/>
      <c r="L32" s="298">
        <f>SUM(L25/L26*100)</f>
        <v>36.111111111111107</v>
      </c>
      <c r="M32" s="299"/>
      <c r="O32" s="14"/>
    </row>
    <row r="33" spans="1:13">
      <c r="A33" s="326" t="s">
        <v>47</v>
      </c>
      <c r="B33" s="327"/>
      <c r="C33" s="327"/>
      <c r="D33" s="327"/>
      <c r="E33" s="327"/>
      <c r="F33" s="327"/>
      <c r="G33" s="328"/>
      <c r="H33" s="320" t="str">
        <f t="shared" ref="H33:L33" si="4">H20</f>
        <v>3 квартал 2020</v>
      </c>
      <c r="I33" s="337"/>
      <c r="J33" s="320" t="str">
        <f t="shared" si="4"/>
        <v>2 квартал 2020 г.</v>
      </c>
      <c r="K33" s="337"/>
      <c r="L33" s="320" t="str">
        <f t="shared" si="4"/>
        <v>3 квартал 2019 г.</v>
      </c>
      <c r="M33" s="337"/>
    </row>
    <row r="34" spans="1:13">
      <c r="A34" s="305" t="s">
        <v>39</v>
      </c>
      <c r="B34" s="306"/>
      <c r="C34" s="306"/>
      <c r="D34" s="306"/>
      <c r="E34" s="306"/>
      <c r="F34" s="306"/>
      <c r="G34" s="307"/>
      <c r="H34" s="298">
        <f>SUM(H21/'Ручные данные'!I6*10000)</f>
        <v>1.6557205143771732</v>
      </c>
      <c r="I34" s="299"/>
      <c r="J34" s="298">
        <f>SUM(J21/'Ручные данные'!I6*10000)</f>
        <v>0.27595341906286219</v>
      </c>
      <c r="K34" s="299"/>
      <c r="L34" s="298">
        <v>3.7040000000000002</v>
      </c>
      <c r="M34" s="299"/>
    </row>
    <row r="35" spans="1:13">
      <c r="A35" s="305" t="s">
        <v>40</v>
      </c>
      <c r="B35" s="306"/>
      <c r="C35" s="306"/>
      <c r="D35" s="306"/>
      <c r="E35" s="306"/>
      <c r="F35" s="306"/>
      <c r="G35" s="307"/>
      <c r="H35" s="298">
        <f>SUM(H22/'Ручные данные'!I6*10000)</f>
        <v>9.1064628290744523</v>
      </c>
      <c r="I35" s="299"/>
      <c r="J35" s="298">
        <f>SUM(J22/'Ручные данные'!I6*10000)</f>
        <v>8.278602571885866</v>
      </c>
      <c r="K35" s="299"/>
      <c r="L35" s="298">
        <f>SUM(L28/L32*100)</f>
        <v>10.256410256410255</v>
      </c>
      <c r="M35" s="299"/>
    </row>
    <row r="36" spans="1:13">
      <c r="A36" s="305" t="s">
        <v>41</v>
      </c>
      <c r="B36" s="306"/>
      <c r="C36" s="306"/>
      <c r="D36" s="306"/>
      <c r="E36" s="306"/>
      <c r="F36" s="306"/>
      <c r="G36" s="307"/>
      <c r="H36" s="298">
        <f>SUM(H23/'Ручные данные'!I6*10000)</f>
        <v>1.1038136762514488</v>
      </c>
      <c r="I36" s="299"/>
      <c r="J36" s="298">
        <f>SUM(J23/'Ручные данные'!I6*10000)</f>
        <v>1.3797670953143109</v>
      </c>
      <c r="K36" s="299"/>
      <c r="L36" s="298">
        <f>SUM(L29/L32*100)</f>
        <v>141.02564102564105</v>
      </c>
      <c r="M36" s="299"/>
    </row>
    <row r="37" spans="1:13">
      <c r="A37" s="305" t="s">
        <v>42</v>
      </c>
      <c r="B37" s="306"/>
      <c r="C37" s="306"/>
      <c r="D37" s="306"/>
      <c r="E37" s="306"/>
      <c r="F37" s="306"/>
      <c r="G37" s="307"/>
      <c r="H37" s="298">
        <f>SUM(H24/'Ручные данные'!I6*10000)</f>
        <v>5.2431149621943813</v>
      </c>
      <c r="I37" s="299"/>
      <c r="J37" s="298">
        <f>SUM(J24/'Ручные данные'!I6*10000)</f>
        <v>3.3114410287543463</v>
      </c>
      <c r="K37" s="299"/>
      <c r="L37" s="298">
        <f>SUM(L30/L32*100)</f>
        <v>5.1282051282051277</v>
      </c>
      <c r="M37" s="299"/>
    </row>
    <row r="38" spans="1:13">
      <c r="A38" s="305" t="s">
        <v>43</v>
      </c>
      <c r="B38" s="306"/>
      <c r="C38" s="306"/>
      <c r="D38" s="306"/>
      <c r="E38" s="306"/>
      <c r="F38" s="306"/>
      <c r="G38" s="307"/>
      <c r="H38" s="298">
        <f>SUM(H25/'Ручные данные'!I6*10000)</f>
        <v>11.038136762514487</v>
      </c>
      <c r="I38" s="299"/>
      <c r="J38" s="298">
        <f>SUM(J25/'Ручные данные'!I6*10000)</f>
        <v>11.038136762514487</v>
      </c>
      <c r="K38" s="299"/>
      <c r="L38" s="298">
        <f>SUM(L31/L32*100)</f>
        <v>20.512820512820511</v>
      </c>
      <c r="M38" s="299"/>
    </row>
    <row r="39" spans="1:13">
      <c r="A39" s="326" t="s">
        <v>87</v>
      </c>
      <c r="B39" s="327"/>
      <c r="C39" s="327"/>
      <c r="D39" s="327"/>
      <c r="E39" s="327"/>
      <c r="F39" s="327"/>
      <c r="G39" s="328"/>
      <c r="H39" s="335" t="s">
        <v>86</v>
      </c>
      <c r="I39" s="336"/>
      <c r="J39" s="335" t="s">
        <v>50</v>
      </c>
      <c r="K39" s="336"/>
      <c r="L39" s="335" t="s">
        <v>51</v>
      </c>
      <c r="M39" s="336"/>
    </row>
    <row r="40" spans="1:13">
      <c r="A40" s="326" t="s">
        <v>39</v>
      </c>
      <c r="B40" s="327"/>
      <c r="C40" s="327"/>
      <c r="D40" s="327"/>
      <c r="E40" s="327"/>
      <c r="F40" s="327"/>
      <c r="G40" s="328"/>
      <c r="H40" s="333">
        <v>6</v>
      </c>
      <c r="I40" s="334"/>
      <c r="J40" s="335">
        <v>5.8819999999999997</v>
      </c>
      <c r="K40" s="334"/>
      <c r="L40" s="335">
        <v>1.6559999999999999</v>
      </c>
      <c r="M40" s="334"/>
    </row>
    <row r="41" spans="1:13">
      <c r="A41" s="305" t="s">
        <v>52</v>
      </c>
      <c r="B41" s="306"/>
      <c r="C41" s="306"/>
      <c r="D41" s="306"/>
      <c r="E41" s="306"/>
      <c r="F41" s="306"/>
      <c r="G41" s="307"/>
      <c r="H41" s="324">
        <v>0</v>
      </c>
      <c r="I41" s="325"/>
      <c r="J41" s="298">
        <f>SUM(H41/H40*100)</f>
        <v>0</v>
      </c>
      <c r="K41" s="299"/>
      <c r="L41" s="298">
        <v>0</v>
      </c>
      <c r="M41" s="299"/>
    </row>
    <row r="42" spans="1:13">
      <c r="A42" s="305" t="s">
        <v>53</v>
      </c>
      <c r="B42" s="306"/>
      <c r="C42" s="306"/>
      <c r="D42" s="306"/>
      <c r="E42" s="306"/>
      <c r="F42" s="306"/>
      <c r="G42" s="307"/>
      <c r="H42" s="324">
        <v>6</v>
      </c>
      <c r="I42" s="325"/>
      <c r="J42" s="298">
        <v>5.8819999999999997</v>
      </c>
      <c r="K42" s="299"/>
      <c r="L42" s="298">
        <v>1.6559999999999999</v>
      </c>
      <c r="M42" s="299"/>
    </row>
    <row r="43" spans="1:13">
      <c r="A43" s="305" t="s">
        <v>54</v>
      </c>
      <c r="B43" s="306"/>
      <c r="C43" s="306"/>
      <c r="D43" s="306"/>
      <c r="E43" s="306"/>
      <c r="F43" s="306"/>
      <c r="G43" s="307"/>
      <c r="H43" s="324">
        <f>[1]Лист1!E69</f>
        <v>0</v>
      </c>
      <c r="I43" s="325"/>
      <c r="J43" s="298">
        <f>SUM(H43/H40*100)</f>
        <v>0</v>
      </c>
      <c r="K43" s="299"/>
      <c r="L43" s="298">
        <v>0</v>
      </c>
      <c r="M43" s="299"/>
    </row>
    <row r="44" spans="1:13">
      <c r="A44" s="305" t="s">
        <v>55</v>
      </c>
      <c r="B44" s="306"/>
      <c r="C44" s="306"/>
      <c r="D44" s="306"/>
      <c r="E44" s="306"/>
      <c r="F44" s="306"/>
      <c r="G44" s="307"/>
      <c r="H44" s="324">
        <v>0</v>
      </c>
      <c r="I44" s="325"/>
      <c r="J44" s="298">
        <f>SUM(H44/H40*100)</f>
        <v>0</v>
      </c>
      <c r="K44" s="299"/>
      <c r="L44" s="298">
        <v>0</v>
      </c>
      <c r="M44" s="299"/>
    </row>
    <row r="45" spans="1:13">
      <c r="A45" s="305" t="s">
        <v>56</v>
      </c>
      <c r="B45" s="306"/>
      <c r="C45" s="306"/>
      <c r="D45" s="306"/>
      <c r="E45" s="306"/>
      <c r="F45" s="306"/>
      <c r="G45" s="307"/>
      <c r="H45" s="324">
        <f>[1]Лист1!E71</f>
        <v>0</v>
      </c>
      <c r="I45" s="325"/>
      <c r="J45" s="298">
        <f>SUM(H45/H40*100)</f>
        <v>0</v>
      </c>
      <c r="K45" s="299"/>
      <c r="L45" s="298">
        <v>0</v>
      </c>
      <c r="M45" s="299"/>
    </row>
    <row r="46" spans="1:13">
      <c r="A46" s="326" t="s">
        <v>40</v>
      </c>
      <c r="B46" s="327"/>
      <c r="C46" s="327"/>
      <c r="D46" s="327"/>
      <c r="E46" s="327"/>
      <c r="F46" s="327"/>
      <c r="G46" s="328"/>
      <c r="H46" s="329">
        <v>33</v>
      </c>
      <c r="I46" s="330"/>
      <c r="J46" s="298">
        <v>32.353000000000002</v>
      </c>
      <c r="K46" s="299"/>
      <c r="L46" s="331">
        <v>9.1059999999999999</v>
      </c>
      <c r="M46" s="332"/>
    </row>
    <row r="47" spans="1:13">
      <c r="A47" s="305" t="s">
        <v>57</v>
      </c>
      <c r="B47" s="306"/>
      <c r="C47" s="306"/>
      <c r="D47" s="306"/>
      <c r="E47" s="306"/>
      <c r="F47" s="306"/>
      <c r="G47" s="307"/>
      <c r="H47" s="324">
        <v>0</v>
      </c>
      <c r="I47" s="325"/>
      <c r="J47" s="298">
        <f>SUM(H47/H46*100)</f>
        <v>0</v>
      </c>
      <c r="K47" s="299"/>
      <c r="L47" s="298">
        <v>0</v>
      </c>
      <c r="M47" s="299"/>
    </row>
    <row r="48" spans="1:13">
      <c r="A48" s="305" t="s">
        <v>58</v>
      </c>
      <c r="B48" s="306"/>
      <c r="C48" s="306"/>
      <c r="D48" s="306"/>
      <c r="E48" s="306"/>
      <c r="F48" s="306"/>
      <c r="G48" s="307"/>
      <c r="H48" s="324">
        <v>12</v>
      </c>
      <c r="I48" s="325"/>
      <c r="J48" s="298">
        <f>SUM(H48/H46*100)</f>
        <v>36.363636363636367</v>
      </c>
      <c r="K48" s="299"/>
      <c r="L48" s="298">
        <v>3.3109999999999999</v>
      </c>
      <c r="M48" s="299"/>
    </row>
    <row r="49" spans="1:15">
      <c r="A49" s="305" t="s">
        <v>59</v>
      </c>
      <c r="B49" s="306"/>
      <c r="C49" s="306"/>
      <c r="D49" s="306"/>
      <c r="E49" s="306"/>
      <c r="F49" s="306"/>
      <c r="G49" s="307"/>
      <c r="H49" s="324">
        <v>0</v>
      </c>
      <c r="I49" s="325"/>
      <c r="J49" s="298">
        <f>SUM(H49/H46*100)</f>
        <v>0</v>
      </c>
      <c r="K49" s="299"/>
      <c r="L49" s="298">
        <v>0</v>
      </c>
      <c r="M49" s="299"/>
    </row>
    <row r="50" spans="1:15">
      <c r="A50" s="305" t="s">
        <v>60</v>
      </c>
      <c r="B50" s="306"/>
      <c r="C50" s="306"/>
      <c r="D50" s="306"/>
      <c r="E50" s="306"/>
      <c r="F50" s="306"/>
      <c r="G50" s="307"/>
      <c r="H50" s="324">
        <v>10</v>
      </c>
      <c r="I50" s="325"/>
      <c r="J50" s="298">
        <f>SUM(H50/H46*100)</f>
        <v>30.303030303030305</v>
      </c>
      <c r="K50" s="299"/>
      <c r="L50" s="298">
        <v>2.7589999999999999</v>
      </c>
      <c r="M50" s="299"/>
    </row>
    <row r="51" spans="1:15">
      <c r="A51" s="305" t="s">
        <v>61</v>
      </c>
      <c r="B51" s="306"/>
      <c r="C51" s="306"/>
      <c r="D51" s="306"/>
      <c r="E51" s="306"/>
      <c r="F51" s="306"/>
      <c r="G51" s="307"/>
      <c r="H51" s="324">
        <v>11</v>
      </c>
      <c r="I51" s="325"/>
      <c r="J51" s="298">
        <f>SUM(H51/H46*100)</f>
        <v>33.333333333333329</v>
      </c>
      <c r="K51" s="299"/>
      <c r="L51" s="298">
        <v>3.0350000000000001</v>
      </c>
      <c r="M51" s="299"/>
    </row>
    <row r="52" spans="1:15">
      <c r="A52" s="326" t="s">
        <v>41</v>
      </c>
      <c r="B52" s="327"/>
      <c r="C52" s="327"/>
      <c r="D52" s="327"/>
      <c r="E52" s="327"/>
      <c r="F52" s="327"/>
      <c r="G52" s="328"/>
      <c r="H52" s="329">
        <v>4</v>
      </c>
      <c r="I52" s="330"/>
      <c r="J52" s="331">
        <v>3.9220000000000002</v>
      </c>
      <c r="K52" s="332"/>
      <c r="L52" s="331">
        <v>1.1040000000000001</v>
      </c>
      <c r="M52" s="332"/>
    </row>
    <row r="53" spans="1:15">
      <c r="A53" s="305" t="s">
        <v>63</v>
      </c>
      <c r="B53" s="306"/>
      <c r="C53" s="306"/>
      <c r="D53" s="306"/>
      <c r="E53" s="306"/>
      <c r="F53" s="306"/>
      <c r="G53" s="307"/>
      <c r="H53" s="324">
        <f>[1]Лист1!E85</f>
        <v>0</v>
      </c>
      <c r="I53" s="325"/>
      <c r="J53" s="298">
        <v>0</v>
      </c>
      <c r="K53" s="299"/>
      <c r="L53" s="298">
        <v>0</v>
      </c>
      <c r="M53" s="299"/>
    </row>
    <row r="54" spans="1:15">
      <c r="A54" s="305" t="s">
        <v>64</v>
      </c>
      <c r="B54" s="306"/>
      <c r="C54" s="306"/>
      <c r="D54" s="306"/>
      <c r="E54" s="306"/>
      <c r="F54" s="306"/>
      <c r="G54" s="307"/>
      <c r="H54" s="324">
        <v>4</v>
      </c>
      <c r="I54" s="325"/>
      <c r="J54" s="298">
        <v>3.9220000000000002</v>
      </c>
      <c r="K54" s="299"/>
      <c r="L54" s="298">
        <v>1.1040000000000001</v>
      </c>
      <c r="M54" s="299"/>
    </row>
    <row r="55" spans="1:15">
      <c r="A55" s="305" t="s">
        <v>65</v>
      </c>
      <c r="B55" s="306"/>
      <c r="C55" s="306"/>
      <c r="D55" s="306"/>
      <c r="E55" s="306"/>
      <c r="F55" s="306"/>
      <c r="G55" s="307"/>
      <c r="H55" s="324">
        <f>[1]Лист1!E87</f>
        <v>0</v>
      </c>
      <c r="I55" s="325"/>
      <c r="J55" s="298">
        <v>0</v>
      </c>
      <c r="K55" s="299"/>
      <c r="L55" s="298">
        <v>0</v>
      </c>
      <c r="M55" s="299"/>
      <c r="O55" s="15"/>
    </row>
    <row r="56" spans="1:15">
      <c r="A56" s="305" t="s">
        <v>66</v>
      </c>
      <c r="B56" s="306"/>
      <c r="C56" s="306"/>
      <c r="D56" s="306"/>
      <c r="E56" s="306"/>
      <c r="F56" s="306"/>
      <c r="G56" s="307"/>
      <c r="H56" s="324">
        <f>[1]Лист1!E88</f>
        <v>0</v>
      </c>
      <c r="I56" s="325"/>
      <c r="J56" s="298">
        <v>0</v>
      </c>
      <c r="K56" s="299"/>
      <c r="L56" s="298">
        <v>0</v>
      </c>
      <c r="M56" s="299"/>
    </row>
    <row r="57" spans="1:15">
      <c r="A57" s="305" t="s">
        <v>67</v>
      </c>
      <c r="B57" s="306"/>
      <c r="C57" s="306"/>
      <c r="D57" s="306"/>
      <c r="E57" s="306"/>
      <c r="F57" s="306"/>
      <c r="G57" s="307"/>
      <c r="H57" s="324">
        <f>[1]Лист1!E89</f>
        <v>0</v>
      </c>
      <c r="I57" s="325"/>
      <c r="J57" s="298">
        <v>0</v>
      </c>
      <c r="K57" s="299"/>
      <c r="L57" s="298">
        <v>0</v>
      </c>
      <c r="M57" s="299"/>
    </row>
    <row r="58" spans="1:15">
      <c r="A58" s="326" t="s">
        <v>42</v>
      </c>
      <c r="B58" s="327"/>
      <c r="C58" s="327"/>
      <c r="D58" s="327"/>
      <c r="E58" s="327"/>
      <c r="F58" s="327"/>
      <c r="G58" s="328"/>
      <c r="H58" s="329">
        <v>19</v>
      </c>
      <c r="I58" s="330"/>
      <c r="J58" s="331">
        <v>18.626999999999999</v>
      </c>
      <c r="K58" s="332"/>
      <c r="L58" s="331">
        <v>5.2430000000000003</v>
      </c>
      <c r="M58" s="332"/>
    </row>
    <row r="59" spans="1:15">
      <c r="A59" s="305" t="s">
        <v>68</v>
      </c>
      <c r="B59" s="306"/>
      <c r="C59" s="306"/>
      <c r="D59" s="306"/>
      <c r="E59" s="306"/>
      <c r="F59" s="306"/>
      <c r="G59" s="307"/>
      <c r="H59" s="324">
        <f>[1]Лист1!E73</f>
        <v>0</v>
      </c>
      <c r="I59" s="325"/>
      <c r="J59" s="298">
        <f>SUM(H59/H58*100)</f>
        <v>0</v>
      </c>
      <c r="K59" s="299"/>
      <c r="L59" s="298">
        <v>0</v>
      </c>
      <c r="M59" s="299"/>
    </row>
    <row r="60" spans="1:15">
      <c r="A60" s="305" t="s">
        <v>69</v>
      </c>
      <c r="B60" s="306"/>
      <c r="C60" s="306"/>
      <c r="D60" s="306"/>
      <c r="E60" s="306"/>
      <c r="F60" s="306"/>
      <c r="G60" s="307"/>
      <c r="H60" s="324">
        <v>0</v>
      </c>
      <c r="I60" s="325"/>
      <c r="J60" s="298">
        <f>SUM(H60/H58*100)</f>
        <v>0</v>
      </c>
      <c r="K60" s="299"/>
      <c r="L60" s="298">
        <v>0</v>
      </c>
      <c r="M60" s="299"/>
    </row>
    <row r="61" spans="1:15">
      <c r="A61" s="305" t="s">
        <v>70</v>
      </c>
      <c r="B61" s="306"/>
      <c r="C61" s="306"/>
      <c r="D61" s="306"/>
      <c r="E61" s="306"/>
      <c r="F61" s="306"/>
      <c r="G61" s="307"/>
      <c r="H61" s="324">
        <v>9</v>
      </c>
      <c r="I61" s="325"/>
      <c r="J61" s="298">
        <f>SUM(H61/H58*100)</f>
        <v>47.368421052631575</v>
      </c>
      <c r="K61" s="299"/>
      <c r="L61" s="298">
        <v>2.4830000000000001</v>
      </c>
      <c r="M61" s="299"/>
    </row>
    <row r="62" spans="1:15">
      <c r="A62" s="305" t="s">
        <v>71</v>
      </c>
      <c r="B62" s="306"/>
      <c r="C62" s="306"/>
      <c r="D62" s="306"/>
      <c r="E62" s="306"/>
      <c r="F62" s="306"/>
      <c r="G62" s="307"/>
      <c r="H62" s="324">
        <v>4</v>
      </c>
      <c r="I62" s="325"/>
      <c r="J62" s="298">
        <f>SUM(H62/H58*100)</f>
        <v>21.052631578947366</v>
      </c>
      <c r="K62" s="299"/>
      <c r="L62" s="298">
        <v>1.103</v>
      </c>
      <c r="M62" s="299"/>
    </row>
    <row r="63" spans="1:15">
      <c r="A63" s="305" t="s">
        <v>72</v>
      </c>
      <c r="B63" s="306"/>
      <c r="C63" s="306"/>
      <c r="D63" s="306"/>
      <c r="E63" s="306"/>
      <c r="F63" s="306"/>
      <c r="G63" s="307"/>
      <c r="H63" s="324">
        <v>6</v>
      </c>
      <c r="I63" s="325"/>
      <c r="J63" s="298">
        <f>SUM(H63/H58*100)</f>
        <v>31.578947368421051</v>
      </c>
      <c r="K63" s="299"/>
      <c r="L63" s="298">
        <v>1.655</v>
      </c>
      <c r="M63" s="299"/>
    </row>
    <row r="64" spans="1:15">
      <c r="A64" s="326" t="s">
        <v>43</v>
      </c>
      <c r="B64" s="327"/>
      <c r="C64" s="327"/>
      <c r="D64" s="327"/>
      <c r="E64" s="327"/>
      <c r="F64" s="327"/>
      <c r="G64" s="328"/>
      <c r="H64" s="329">
        <v>40</v>
      </c>
      <c r="I64" s="330"/>
      <c r="J64" s="331">
        <v>39.216000000000001</v>
      </c>
      <c r="K64" s="332"/>
      <c r="L64" s="331">
        <v>11.038</v>
      </c>
      <c r="M64" s="332"/>
    </row>
    <row r="65" spans="1:13">
      <c r="A65" s="305" t="s">
        <v>73</v>
      </c>
      <c r="B65" s="306"/>
      <c r="C65" s="306"/>
      <c r="D65" s="306"/>
      <c r="E65" s="306"/>
      <c r="F65" s="306"/>
      <c r="G65" s="307"/>
      <c r="H65" s="324">
        <f>[1]Лист1!E79</f>
        <v>0</v>
      </c>
      <c r="I65" s="325"/>
      <c r="J65" s="298">
        <f>SUM(H65/H64*100)</f>
        <v>0</v>
      </c>
      <c r="K65" s="299"/>
      <c r="L65" s="298">
        <v>0</v>
      </c>
      <c r="M65" s="299"/>
    </row>
    <row r="66" spans="1:13">
      <c r="A66" s="305" t="s">
        <v>74</v>
      </c>
      <c r="B66" s="306"/>
      <c r="C66" s="306"/>
      <c r="D66" s="306"/>
      <c r="E66" s="306"/>
      <c r="F66" s="306"/>
      <c r="G66" s="307"/>
      <c r="H66" s="324">
        <v>29</v>
      </c>
      <c r="I66" s="325"/>
      <c r="J66" s="298">
        <f>SUM(H66/H64*100)</f>
        <v>72.5</v>
      </c>
      <c r="K66" s="299"/>
      <c r="L66" s="298">
        <v>8.0020000000000007</v>
      </c>
      <c r="M66" s="299"/>
    </row>
    <row r="67" spans="1:13">
      <c r="A67" s="305" t="s">
        <v>75</v>
      </c>
      <c r="B67" s="306"/>
      <c r="C67" s="306"/>
      <c r="D67" s="306"/>
      <c r="E67" s="306"/>
      <c r="F67" s="306"/>
      <c r="G67" s="307"/>
      <c r="H67" s="324">
        <f>[1]Лист1!E81</f>
        <v>0</v>
      </c>
      <c r="I67" s="325"/>
      <c r="J67" s="298">
        <f>SUM(H67/H64*100)</f>
        <v>0</v>
      </c>
      <c r="K67" s="299"/>
      <c r="L67" s="298">
        <v>0</v>
      </c>
      <c r="M67" s="299"/>
    </row>
    <row r="68" spans="1:13">
      <c r="A68" s="305" t="s">
        <v>76</v>
      </c>
      <c r="B68" s="306"/>
      <c r="C68" s="306"/>
      <c r="D68" s="306"/>
      <c r="E68" s="306"/>
      <c r="F68" s="306"/>
      <c r="G68" s="307"/>
      <c r="H68" s="324">
        <v>11</v>
      </c>
      <c r="I68" s="325"/>
      <c r="J68" s="298">
        <f>SUM(H68/H64*100)</f>
        <v>27.500000000000004</v>
      </c>
      <c r="K68" s="299"/>
      <c r="L68" s="298">
        <v>3.0350000000000001</v>
      </c>
      <c r="M68" s="299"/>
    </row>
    <row r="69" spans="1:13">
      <c r="A69" s="308" t="s">
        <v>77</v>
      </c>
      <c r="B69" s="309"/>
      <c r="C69" s="309"/>
      <c r="D69" s="309"/>
      <c r="E69" s="309"/>
      <c r="F69" s="309"/>
      <c r="G69" s="310"/>
      <c r="H69" s="311">
        <f>[1]Лист1!E83</f>
        <v>0</v>
      </c>
      <c r="I69" s="312"/>
      <c r="J69" s="313">
        <f>SUM(H69/H64*100)</f>
        <v>0</v>
      </c>
      <c r="K69" s="314"/>
      <c r="L69" s="313">
        <v>0</v>
      </c>
      <c r="M69" s="314"/>
    </row>
    <row r="70" spans="1:13">
      <c r="A70" s="320" t="s">
        <v>101</v>
      </c>
      <c r="B70" s="321"/>
      <c r="C70" s="321"/>
      <c r="D70" s="321"/>
      <c r="E70" s="321"/>
      <c r="F70" s="321"/>
      <c r="G70" s="321"/>
      <c r="H70" s="322"/>
      <c r="I70" s="322"/>
      <c r="J70" s="322"/>
      <c r="K70" s="322"/>
      <c r="L70" s="322"/>
      <c r="M70" s="323"/>
    </row>
    <row r="71" spans="1:13">
      <c r="A71" s="315"/>
      <c r="B71" s="316"/>
      <c r="C71" s="316"/>
      <c r="D71" s="316"/>
      <c r="E71" s="316"/>
      <c r="F71" s="316"/>
      <c r="G71" s="317"/>
      <c r="H71" s="318" t="str">
        <f t="shared" ref="H71" si="5">$H$3</f>
        <v>3 квартал 2020</v>
      </c>
      <c r="I71" s="319"/>
      <c r="J71" s="318" t="str">
        <f t="shared" ref="J71" si="6">$J$3</f>
        <v>2 квартал 2020 г.</v>
      </c>
      <c r="K71" s="319"/>
      <c r="L71" s="318" t="str">
        <f t="shared" ref="L71" si="7">$L$3</f>
        <v>3 квартал 2019 г.</v>
      </c>
      <c r="M71" s="319"/>
    </row>
    <row r="72" spans="1:13">
      <c r="A72" s="305" t="s">
        <v>102</v>
      </c>
      <c r="B72" s="306"/>
      <c r="C72" s="306"/>
      <c r="D72" s="306"/>
      <c r="E72" s="306"/>
      <c r="F72" s="306"/>
      <c r="G72" s="307"/>
      <c r="H72" s="296">
        <v>83</v>
      </c>
      <c r="I72" s="297"/>
      <c r="J72" s="296">
        <v>82</v>
      </c>
      <c r="K72" s="297"/>
      <c r="L72" s="296">
        <v>101</v>
      </c>
      <c r="M72" s="297"/>
    </row>
    <row r="73" spans="1:13">
      <c r="A73" s="305" t="s">
        <v>103</v>
      </c>
      <c r="B73" s="306"/>
      <c r="C73" s="306"/>
      <c r="D73" s="306"/>
      <c r="E73" s="306"/>
      <c r="F73" s="306"/>
      <c r="G73" s="307"/>
      <c r="H73" s="294">
        <v>87.4</v>
      </c>
      <c r="I73" s="295"/>
      <c r="J73" s="294">
        <v>100</v>
      </c>
      <c r="K73" s="295"/>
      <c r="L73" s="294">
        <v>100</v>
      </c>
      <c r="M73" s="295"/>
    </row>
    <row r="74" spans="1:13">
      <c r="A74" s="305" t="s">
        <v>104</v>
      </c>
      <c r="B74" s="306"/>
      <c r="C74" s="306"/>
      <c r="D74" s="306"/>
      <c r="E74" s="306"/>
      <c r="F74" s="306"/>
      <c r="G74" s="307"/>
      <c r="H74" s="296">
        <v>2</v>
      </c>
      <c r="I74" s="297"/>
      <c r="J74" s="296">
        <v>1</v>
      </c>
      <c r="K74" s="297"/>
      <c r="L74" s="296">
        <v>1</v>
      </c>
      <c r="M74" s="297"/>
    </row>
    <row r="75" spans="1:13">
      <c r="A75" s="305" t="s">
        <v>105</v>
      </c>
      <c r="B75" s="306"/>
      <c r="C75" s="306"/>
      <c r="D75" s="306"/>
      <c r="E75" s="306"/>
      <c r="F75" s="306"/>
      <c r="G75" s="307"/>
      <c r="H75" s="298">
        <v>2.1</v>
      </c>
      <c r="I75" s="299"/>
      <c r="J75" s="298">
        <v>1.21</v>
      </c>
      <c r="K75" s="299"/>
      <c r="L75" s="298">
        <v>1.05</v>
      </c>
      <c r="M75" s="299"/>
    </row>
    <row r="76" spans="1:13">
      <c r="A76" s="305" t="s">
        <v>106</v>
      </c>
      <c r="B76" s="306"/>
      <c r="C76" s="306"/>
      <c r="D76" s="306"/>
      <c r="E76" s="306"/>
      <c r="F76" s="306"/>
      <c r="G76" s="307"/>
      <c r="H76" s="296">
        <v>81</v>
      </c>
      <c r="I76" s="297"/>
      <c r="J76" s="296">
        <v>81</v>
      </c>
      <c r="K76" s="297"/>
      <c r="L76" s="296">
        <v>100</v>
      </c>
      <c r="M76" s="297"/>
    </row>
    <row r="77" spans="1:13">
      <c r="A77" s="305" t="s">
        <v>107</v>
      </c>
      <c r="B77" s="306"/>
      <c r="C77" s="306"/>
      <c r="D77" s="306"/>
      <c r="E77" s="306"/>
      <c r="F77" s="306"/>
      <c r="G77" s="307"/>
      <c r="H77" s="294">
        <v>85.2</v>
      </c>
      <c r="I77" s="295"/>
      <c r="J77" s="294">
        <v>98.78</v>
      </c>
      <c r="K77" s="295"/>
      <c r="L77" s="294">
        <v>99</v>
      </c>
      <c r="M77" s="295"/>
    </row>
    <row r="78" spans="1:13">
      <c r="A78" s="305" t="s">
        <v>108</v>
      </c>
      <c r="B78" s="306"/>
      <c r="C78" s="306"/>
      <c r="D78" s="306"/>
      <c r="E78" s="306"/>
      <c r="F78" s="306"/>
      <c r="G78" s="307"/>
      <c r="H78" s="296">
        <v>27</v>
      </c>
      <c r="I78" s="297"/>
      <c r="J78" s="296">
        <v>22</v>
      </c>
      <c r="K78" s="297"/>
      <c r="L78" s="296">
        <v>25</v>
      </c>
      <c r="M78" s="297"/>
    </row>
    <row r="79" spans="1:13">
      <c r="A79" s="305" t="s">
        <v>109</v>
      </c>
      <c r="B79" s="306"/>
      <c r="C79" s="306"/>
      <c r="D79" s="306"/>
      <c r="E79" s="306"/>
      <c r="F79" s="306"/>
      <c r="G79" s="307"/>
      <c r="H79" s="294">
        <v>28.42</v>
      </c>
      <c r="I79" s="295"/>
      <c r="J79" s="294">
        <v>26.82</v>
      </c>
      <c r="K79" s="295"/>
      <c r="L79" s="294">
        <v>24.7</v>
      </c>
      <c r="M79" s="295"/>
    </row>
    <row r="80" spans="1:13">
      <c r="A80" s="305" t="s">
        <v>110</v>
      </c>
      <c r="B80" s="306"/>
      <c r="C80" s="306"/>
      <c r="D80" s="306"/>
      <c r="E80" s="306"/>
      <c r="F80" s="306"/>
      <c r="G80" s="307"/>
      <c r="H80" s="296">
        <v>7</v>
      </c>
      <c r="I80" s="297"/>
      <c r="J80" s="296">
        <v>6</v>
      </c>
      <c r="K80" s="297"/>
      <c r="L80" s="296">
        <v>6</v>
      </c>
      <c r="M80" s="297"/>
    </row>
    <row r="81" spans="1:13">
      <c r="A81" s="305" t="s">
        <v>111</v>
      </c>
      <c r="B81" s="306"/>
      <c r="C81" s="306"/>
      <c r="D81" s="306"/>
      <c r="E81" s="306"/>
      <c r="F81" s="306"/>
      <c r="G81" s="307"/>
      <c r="H81" s="298">
        <v>8.4329999999999998</v>
      </c>
      <c r="I81" s="299"/>
      <c r="J81" s="298">
        <v>7.31</v>
      </c>
      <c r="K81" s="299"/>
      <c r="L81" s="298">
        <v>6</v>
      </c>
      <c r="M81" s="299"/>
    </row>
    <row r="82" spans="1:13">
      <c r="A82" s="305" t="s">
        <v>113</v>
      </c>
      <c r="B82" s="306"/>
      <c r="C82" s="306"/>
      <c r="D82" s="306"/>
      <c r="E82" s="306"/>
      <c r="F82" s="306"/>
      <c r="G82" s="307"/>
      <c r="H82" s="298" t="s">
        <v>132</v>
      </c>
      <c r="I82" s="299"/>
      <c r="J82" s="298" t="s">
        <v>130</v>
      </c>
      <c r="K82" s="299"/>
      <c r="L82" s="298" t="s">
        <v>131</v>
      </c>
      <c r="M82" s="299"/>
    </row>
    <row r="83" spans="1:13">
      <c r="A83" s="305" t="s">
        <v>112</v>
      </c>
      <c r="B83" s="306"/>
      <c r="C83" s="306"/>
      <c r="D83" s="306"/>
      <c r="E83" s="306"/>
      <c r="F83" s="306"/>
      <c r="G83" s="307"/>
      <c r="H83" s="298">
        <v>34.700000000000003</v>
      </c>
      <c r="I83" s="299"/>
      <c r="J83" s="298">
        <v>35.299999999999997</v>
      </c>
      <c r="K83" s="299"/>
      <c r="L83" s="298">
        <v>45.5</v>
      </c>
      <c r="M83" s="299"/>
    </row>
    <row r="84" spans="1:13">
      <c r="A84" s="305" t="s">
        <v>114</v>
      </c>
      <c r="B84" s="306"/>
      <c r="C84" s="306"/>
      <c r="D84" s="306"/>
      <c r="E84" s="306"/>
      <c r="F84" s="306"/>
      <c r="G84" s="307"/>
      <c r="H84" s="298" t="s">
        <v>133</v>
      </c>
      <c r="I84" s="299"/>
      <c r="J84" s="298" t="s">
        <v>125</v>
      </c>
      <c r="K84" s="299"/>
      <c r="L84" s="298" t="s">
        <v>125</v>
      </c>
      <c r="M84" s="299"/>
    </row>
    <row r="85" spans="1:13">
      <c r="A85" s="305" t="s">
        <v>115</v>
      </c>
      <c r="B85" s="306"/>
      <c r="C85" s="306"/>
      <c r="D85" s="306"/>
      <c r="E85" s="306"/>
      <c r="F85" s="306"/>
      <c r="G85" s="307"/>
      <c r="H85" s="298">
        <v>22.1</v>
      </c>
      <c r="I85" s="299"/>
      <c r="J85" s="298">
        <v>29.26</v>
      </c>
      <c r="K85" s="299"/>
      <c r="L85" s="298">
        <v>23.7</v>
      </c>
      <c r="M85" s="299"/>
    </row>
    <row r="86" spans="1:13">
      <c r="A86" s="305" t="s">
        <v>116</v>
      </c>
      <c r="B86" s="306"/>
      <c r="C86" s="306"/>
      <c r="D86" s="306"/>
      <c r="E86" s="306"/>
      <c r="F86" s="306"/>
      <c r="G86" s="307"/>
      <c r="H86" s="298" t="s">
        <v>134</v>
      </c>
      <c r="I86" s="299"/>
      <c r="J86" s="298" t="s">
        <v>123</v>
      </c>
      <c r="K86" s="299"/>
      <c r="L86" s="298" t="s">
        <v>123</v>
      </c>
      <c r="M86" s="299"/>
    </row>
    <row r="87" spans="1:13">
      <c r="A87" s="305" t="s">
        <v>117</v>
      </c>
      <c r="B87" s="306"/>
      <c r="C87" s="306"/>
      <c r="D87" s="306"/>
      <c r="E87" s="306"/>
      <c r="F87" s="306"/>
      <c r="G87" s="307"/>
      <c r="H87" s="298">
        <v>12.6</v>
      </c>
      <c r="I87" s="299"/>
      <c r="J87" s="298" t="s">
        <v>123</v>
      </c>
      <c r="K87" s="299"/>
      <c r="L87" s="298">
        <v>0</v>
      </c>
      <c r="M87" s="299"/>
    </row>
    <row r="88" spans="1:13">
      <c r="A88" s="305"/>
      <c r="B88" s="306"/>
      <c r="C88" s="306"/>
      <c r="D88" s="306"/>
      <c r="E88" s="306"/>
      <c r="F88" s="306"/>
      <c r="G88" s="307"/>
      <c r="H88" s="298"/>
      <c r="I88" s="299"/>
      <c r="J88" s="298"/>
      <c r="K88" s="299"/>
      <c r="L88" s="298"/>
      <c r="M88" s="299"/>
    </row>
    <row r="89" spans="1:13">
      <c r="A89" s="305"/>
      <c r="B89" s="306"/>
      <c r="C89" s="306"/>
      <c r="D89" s="306"/>
      <c r="E89" s="306"/>
      <c r="F89" s="306"/>
      <c r="G89" s="307"/>
      <c r="H89" s="298"/>
      <c r="I89" s="299"/>
      <c r="J89" s="298"/>
      <c r="K89" s="299"/>
      <c r="L89" s="298"/>
      <c r="M89" s="299"/>
    </row>
  </sheetData>
  <mergeCells count="346">
    <mergeCell ref="L85:M85"/>
    <mergeCell ref="L86:M86"/>
    <mergeCell ref="L87:M87"/>
    <mergeCell ref="L88:M88"/>
    <mergeCell ref="L89:M89"/>
    <mergeCell ref="A87:G87"/>
    <mergeCell ref="A88:G88"/>
    <mergeCell ref="A89:G89"/>
    <mergeCell ref="H87:I87"/>
    <mergeCell ref="H88:I88"/>
    <mergeCell ref="H89:I89"/>
    <mergeCell ref="J87:K87"/>
    <mergeCell ref="J88:K88"/>
    <mergeCell ref="J89:K89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26:G26"/>
    <mergeCell ref="H26:I26"/>
    <mergeCell ref="J26:K26"/>
    <mergeCell ref="L26:M26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A5:G5"/>
    <mergeCell ref="L4:M4"/>
    <mergeCell ref="L5:M5"/>
    <mergeCell ref="A11:G11"/>
    <mergeCell ref="A12:G12"/>
    <mergeCell ref="A13:G13"/>
    <mergeCell ref="A14:G14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H11:I11"/>
    <mergeCell ref="H12:I12"/>
    <mergeCell ref="H13:I13"/>
    <mergeCell ref="H14:I14"/>
    <mergeCell ref="J10:K10"/>
    <mergeCell ref="H10:I10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L20:M20"/>
    <mergeCell ref="L21:M21"/>
    <mergeCell ref="L22:M22"/>
    <mergeCell ref="L23:M23"/>
    <mergeCell ref="L24:M24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77:M77"/>
    <mergeCell ref="L78:M78"/>
    <mergeCell ref="L79:M79"/>
    <mergeCell ref="L80:M80"/>
    <mergeCell ref="L81:M81"/>
    <mergeCell ref="L82:M82"/>
    <mergeCell ref="L83:M83"/>
    <mergeCell ref="L84:M84"/>
    <mergeCell ref="L15:M15"/>
    <mergeCell ref="L16:M16"/>
    <mergeCell ref="L17:M17"/>
    <mergeCell ref="L18:M18"/>
    <mergeCell ref="L72:M72"/>
    <mergeCell ref="L73:M73"/>
    <mergeCell ref="L74:M74"/>
    <mergeCell ref="L75:M75"/>
    <mergeCell ref="L76:M76"/>
    <mergeCell ref="L55:M55"/>
    <mergeCell ref="L56:M56"/>
    <mergeCell ref="L57:M57"/>
    <mergeCell ref="L19:M19"/>
    <mergeCell ref="L25:M25"/>
    <mergeCell ref="J14:K14"/>
    <mergeCell ref="J13:K13"/>
    <mergeCell ref="J12:K12"/>
    <mergeCell ref="J11:K11"/>
    <mergeCell ref="J8:K8"/>
    <mergeCell ref="J7:K7"/>
    <mergeCell ref="J6:K6"/>
    <mergeCell ref="J5:K5"/>
    <mergeCell ref="J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4" workbookViewId="0">
      <selection activeCell="I8" sqref="I8:M8"/>
    </sheetView>
  </sheetViews>
  <sheetFormatPr defaultRowHeight="14.4"/>
  <sheetData>
    <row r="1" spans="1:13" ht="25.8">
      <c r="A1" s="369" t="s">
        <v>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3" spans="1:13" ht="18">
      <c r="A3" s="364" t="s">
        <v>7</v>
      </c>
      <c r="B3" s="365"/>
      <c r="C3" s="365"/>
      <c r="D3" s="365"/>
      <c r="E3" s="365"/>
      <c r="F3" s="365"/>
      <c r="G3" s="365"/>
      <c r="H3" s="366"/>
      <c r="I3" s="370" t="s">
        <v>127</v>
      </c>
      <c r="J3" s="362"/>
      <c r="K3" s="362"/>
      <c r="L3" s="362"/>
      <c r="M3" s="363"/>
    </row>
    <row r="4" spans="1:13" ht="18">
      <c r="A4" s="364" t="s">
        <v>8</v>
      </c>
      <c r="B4" s="365"/>
      <c r="C4" s="365"/>
      <c r="D4" s="365"/>
      <c r="E4" s="365"/>
      <c r="F4" s="365"/>
      <c r="G4" s="365"/>
      <c r="H4" s="366"/>
      <c r="I4" s="370" t="s">
        <v>128</v>
      </c>
      <c r="J4" s="362"/>
      <c r="K4" s="362"/>
      <c r="L4" s="362"/>
      <c r="M4" s="363"/>
    </row>
    <row r="5" spans="1:13" ht="18">
      <c r="A5" s="364" t="s">
        <v>9</v>
      </c>
      <c r="B5" s="365"/>
      <c r="C5" s="365"/>
      <c r="D5" s="365"/>
      <c r="E5" s="365"/>
      <c r="F5" s="365"/>
      <c r="G5" s="365"/>
      <c r="H5" s="366"/>
      <c r="I5" s="361" t="s">
        <v>129</v>
      </c>
      <c r="J5" s="362"/>
      <c r="K5" s="362"/>
      <c r="L5" s="362"/>
      <c r="M5" s="363"/>
    </row>
    <row r="6" spans="1:13" ht="18">
      <c r="A6" s="364" t="s">
        <v>124</v>
      </c>
      <c r="B6" s="365"/>
      <c r="C6" s="365"/>
      <c r="D6" s="365"/>
      <c r="E6" s="365"/>
      <c r="F6" s="365"/>
      <c r="G6" s="365"/>
      <c r="H6" s="366"/>
      <c r="I6" s="358">
        <v>36238</v>
      </c>
      <c r="J6" s="359"/>
      <c r="K6" s="359"/>
      <c r="L6" s="359"/>
      <c r="M6" s="360"/>
    </row>
    <row r="7" spans="1:13" ht="18">
      <c r="A7" s="364" t="s">
        <v>122</v>
      </c>
      <c r="B7" s="365"/>
      <c r="C7" s="365"/>
      <c r="D7" s="365"/>
      <c r="E7" s="365"/>
      <c r="F7" s="365"/>
      <c r="G7" s="365"/>
      <c r="H7" s="366"/>
      <c r="I7" s="358">
        <v>36238</v>
      </c>
      <c r="J7" s="359"/>
      <c r="K7" s="359"/>
      <c r="L7" s="359"/>
      <c r="M7" s="360"/>
    </row>
    <row r="8" spans="1:13" ht="34.5" customHeight="1">
      <c r="A8" s="364" t="s">
        <v>120</v>
      </c>
      <c r="B8" s="367"/>
      <c r="C8" s="367"/>
      <c r="D8" s="367"/>
      <c r="E8" s="367"/>
      <c r="F8" s="368" t="str">
        <f t="shared" ref="F8" si="0">$I$3</f>
        <v>3 квартал 2020</v>
      </c>
      <c r="G8" s="224"/>
      <c r="H8" s="225"/>
      <c r="I8" s="358">
        <v>7</v>
      </c>
      <c r="J8" s="359"/>
      <c r="K8" s="359"/>
      <c r="L8" s="359"/>
      <c r="M8" s="360"/>
    </row>
    <row r="9" spans="1:13" ht="35.25" customHeight="1">
      <c r="A9" s="364" t="s">
        <v>120</v>
      </c>
      <c r="B9" s="367"/>
      <c r="C9" s="367"/>
      <c r="D9" s="367"/>
      <c r="E9" s="367"/>
      <c r="F9" s="368" t="str">
        <f t="shared" ref="F9" si="1">$I$4</f>
        <v>2 квартал 2020 г.</v>
      </c>
      <c r="G9" s="224"/>
      <c r="H9" s="225"/>
      <c r="I9" s="358">
        <v>6</v>
      </c>
      <c r="J9" s="359"/>
      <c r="K9" s="359"/>
      <c r="L9" s="359"/>
      <c r="M9" s="360"/>
    </row>
    <row r="10" spans="1:13" ht="37.5" customHeight="1">
      <c r="A10" s="364" t="s">
        <v>120</v>
      </c>
      <c r="B10" s="367"/>
      <c r="C10" s="367"/>
      <c r="D10" s="367"/>
      <c r="E10" s="367"/>
      <c r="F10" s="368" t="str">
        <f t="shared" ref="F10" si="2">$I$5</f>
        <v>3 квартал 2019 г.</v>
      </c>
      <c r="G10" s="224"/>
      <c r="H10" s="225"/>
      <c r="I10" s="358">
        <v>1</v>
      </c>
      <c r="J10" s="359"/>
      <c r="K10" s="359"/>
      <c r="L10" s="359"/>
      <c r="M10" s="360"/>
    </row>
    <row r="11" spans="1:13" ht="33.75" customHeight="1">
      <c r="A11" s="364" t="s">
        <v>121</v>
      </c>
      <c r="B11" s="367"/>
      <c r="C11" s="367"/>
      <c r="D11" s="367"/>
      <c r="E11" s="367"/>
      <c r="F11" s="368" t="str">
        <f t="shared" ref="F11" si="3">$I$3</f>
        <v>3 квартал 2020</v>
      </c>
      <c r="G11" s="224"/>
      <c r="H11" s="225"/>
      <c r="I11" s="358">
        <v>27</v>
      </c>
      <c r="J11" s="359"/>
      <c r="K11" s="359"/>
      <c r="L11" s="359"/>
      <c r="M11" s="360"/>
    </row>
    <row r="12" spans="1:13" ht="34.5" customHeight="1">
      <c r="A12" s="364" t="s">
        <v>121</v>
      </c>
      <c r="B12" s="367"/>
      <c r="C12" s="367"/>
      <c r="D12" s="367"/>
      <c r="E12" s="367"/>
      <c r="F12" s="368" t="str">
        <f t="shared" ref="F12" si="4">$I$4</f>
        <v>2 квартал 2020 г.</v>
      </c>
      <c r="G12" s="224"/>
      <c r="H12" s="225"/>
      <c r="I12" s="358">
        <v>22</v>
      </c>
      <c r="J12" s="359"/>
      <c r="K12" s="359"/>
      <c r="L12" s="359"/>
      <c r="M12" s="360"/>
    </row>
    <row r="13" spans="1:13" ht="35.25" customHeight="1">
      <c r="A13" s="364" t="s">
        <v>121</v>
      </c>
      <c r="B13" s="367"/>
      <c r="C13" s="367"/>
      <c r="D13" s="367"/>
      <c r="E13" s="367"/>
      <c r="F13" s="368" t="str">
        <f t="shared" ref="F13" si="5">$I$5</f>
        <v>3 квартал 2019 г.</v>
      </c>
      <c r="G13" s="224"/>
      <c r="H13" s="225"/>
      <c r="I13" s="358">
        <v>9</v>
      </c>
      <c r="J13" s="359"/>
      <c r="K13" s="359"/>
      <c r="L13" s="359"/>
      <c r="M13" s="360"/>
    </row>
    <row r="14" spans="1:13" ht="18">
      <c r="A14" s="364"/>
      <c r="B14" s="365"/>
      <c r="C14" s="365"/>
      <c r="D14" s="365"/>
      <c r="E14" s="365"/>
      <c r="F14" s="365"/>
      <c r="G14" s="365"/>
      <c r="H14" s="366"/>
      <c r="I14" s="361"/>
      <c r="J14" s="362"/>
      <c r="K14" s="362"/>
      <c r="L14" s="362"/>
      <c r="M14" s="363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lastPrinted>2016-05-09T10:24:23Z</cp:lastPrinted>
  <dcterms:created xsi:type="dcterms:W3CDTF">2015-03-05T09:06:58Z</dcterms:created>
  <dcterms:modified xsi:type="dcterms:W3CDTF">2020-12-25T09:38:02Z</dcterms:modified>
</cp:coreProperties>
</file>