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Default Extension="docx" ContentType="application/vnd.openxmlformats-officedocument.wordprocessingml.document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8" windowWidth="15132" windowHeight="8136" activeTab="1"/>
  </bookViews>
  <sheets>
    <sheet name="Обзор" sheetId="1" r:id="rId1"/>
    <sheet name="Автоматические данные" sheetId="3" r:id="rId2"/>
    <sheet name="Ручные данные" sheetId="4" r:id="rId3"/>
  </sheets>
  <externalReferences>
    <externalReference r:id="rId4"/>
  </externalReferences>
  <definedNames>
    <definedName name="OLE_LINK1" localSheetId="0">Обзор!$A$359</definedName>
    <definedName name="OLE_LINK16" localSheetId="0">Обзор!$A$368</definedName>
    <definedName name="OLE_LINK27" localSheetId="0">Обзор!$A$373</definedName>
    <definedName name="OLE_LINK28" localSheetId="0">Обзор!$A$379</definedName>
    <definedName name="OLE_LINK4" localSheetId="0">Обзор!$A$360</definedName>
    <definedName name="OLE_LINK5" localSheetId="0">Обзор!$A$364</definedName>
    <definedName name="OLE_LINK7" localSheetId="0">Обзор!$A$365</definedName>
  </definedNames>
  <calcPr calcId="124519" refMode="R1C1"/>
</workbook>
</file>

<file path=xl/calcChain.xml><?xml version="1.0" encoding="utf-8"?>
<calcChain xmlns="http://schemas.openxmlformats.org/spreadsheetml/2006/main">
  <c r="L32" i="3"/>
  <c r="L31"/>
  <c r="L30"/>
  <c r="L29"/>
  <c r="L28"/>
  <c r="H69" l="1"/>
  <c r="H67"/>
  <c r="H65"/>
  <c r="H59"/>
  <c r="H57"/>
  <c r="H56"/>
  <c r="H55"/>
  <c r="H53"/>
  <c r="H45"/>
  <c r="H43"/>
  <c r="I340" i="1"/>
  <c r="J340"/>
  <c r="A174"/>
  <c r="F13" i="4"/>
  <c r="F12"/>
  <c r="F11"/>
  <c r="F10"/>
  <c r="F9"/>
  <c r="F8"/>
  <c r="F344" i="1"/>
  <c r="F342"/>
  <c r="E342"/>
  <c r="L285"/>
  <c r="J285"/>
  <c r="H285"/>
  <c r="A344"/>
  <c r="A342"/>
  <c r="A340"/>
  <c r="F345" l="1"/>
  <c r="F341"/>
  <c r="F343"/>
  <c r="H329"/>
  <c r="H331"/>
  <c r="H333"/>
  <c r="L69" i="3"/>
  <c r="L333" i="1" s="1"/>
  <c r="L65" i="3"/>
  <c r="L66"/>
  <c r="L330" i="1" s="1"/>
  <c r="L67" i="3"/>
  <c r="L331" i="1" s="1"/>
  <c r="L68" i="3"/>
  <c r="L332" i="1" s="1"/>
  <c r="J69" i="3"/>
  <c r="J333" i="1" s="1"/>
  <c r="H324"/>
  <c r="L63" i="3"/>
  <c r="L328" i="1" s="1"/>
  <c r="L62" i="3"/>
  <c r="L327" i="1" s="1"/>
  <c r="L61" i="3"/>
  <c r="L326" i="1" s="1"/>
  <c r="L60" i="3"/>
  <c r="L325" i="1" s="1"/>
  <c r="L59" i="3"/>
  <c r="L324" i="1" s="1"/>
  <c r="J63" i="3"/>
  <c r="J328" i="1" s="1"/>
  <c r="H319"/>
  <c r="H321"/>
  <c r="H322"/>
  <c r="H323"/>
  <c r="L57" i="3"/>
  <c r="L323" i="1" s="1"/>
  <c r="L56" i="3"/>
  <c r="L322" i="1" s="1"/>
  <c r="L55" i="3"/>
  <c r="L321" i="1" s="1"/>
  <c r="L54" i="3"/>
  <c r="L320" i="1" s="1"/>
  <c r="L53" i="3"/>
  <c r="L319" i="1" s="1"/>
  <c r="J322"/>
  <c r="H316"/>
  <c r="H314"/>
  <c r="L51" i="3"/>
  <c r="L318" i="1" s="1"/>
  <c r="L50" i="3"/>
  <c r="L317" i="1" s="1"/>
  <c r="L49" i="3"/>
  <c r="L316" i="1" s="1"/>
  <c r="L48" i="3"/>
  <c r="L315" i="1" s="1"/>
  <c r="L47" i="3"/>
  <c r="L314" i="1" s="1"/>
  <c r="J50" i="3"/>
  <c r="J317" i="1" s="1"/>
  <c r="H313"/>
  <c r="H312"/>
  <c r="H311"/>
  <c r="H309"/>
  <c r="L45" i="3"/>
  <c r="L313" i="1" s="1"/>
  <c r="L44" i="3"/>
  <c r="L312" i="1" s="1"/>
  <c r="L43" i="3"/>
  <c r="L311" i="1" s="1"/>
  <c r="L42" i="3"/>
  <c r="L310" i="1" s="1"/>
  <c r="L41" i="3"/>
  <c r="L309" i="1" s="1"/>
  <c r="J44" i="3"/>
  <c r="J312" i="1" s="1"/>
  <c r="A307"/>
  <c r="J345" l="1"/>
  <c r="I345"/>
  <c r="J343"/>
  <c r="I343"/>
  <c r="J341"/>
  <c r="I341"/>
  <c r="H343"/>
  <c r="H340"/>
  <c r="H341"/>
  <c r="H345"/>
  <c r="J59" i="3"/>
  <c r="J324" i="1" s="1"/>
  <c r="J41" i="3"/>
  <c r="J309" i="1" s="1"/>
  <c r="J45" i="3"/>
  <c r="J313" i="1" s="1"/>
  <c r="J47" i="3"/>
  <c r="J314" i="1" s="1"/>
  <c r="J51" i="3"/>
  <c r="J318" i="1" s="1"/>
  <c r="J319"/>
  <c r="J323"/>
  <c r="L64" i="3"/>
  <c r="J43"/>
  <c r="J311" i="1" s="1"/>
  <c r="J49" i="3"/>
  <c r="J316" i="1" s="1"/>
  <c r="J321"/>
  <c r="J61" i="3"/>
  <c r="J326" i="1" s="1"/>
  <c r="J42" i="3"/>
  <c r="J310" i="1" s="1"/>
  <c r="L40" i="3"/>
  <c r="J48"/>
  <c r="J315" i="1" s="1"/>
  <c r="L46" i="3"/>
  <c r="J320" i="1"/>
  <c r="L52" i="3"/>
  <c r="J60"/>
  <c r="J325" i="1" s="1"/>
  <c r="J62" i="3"/>
  <c r="J327" i="1" s="1"/>
  <c r="L58" i="3"/>
  <c r="J66"/>
  <c r="J330" i="1" s="1"/>
  <c r="J68" i="3"/>
  <c r="J332" i="1" s="1"/>
  <c r="L329"/>
  <c r="J65" i="3"/>
  <c r="J67"/>
  <c r="J331" i="1" s="1"/>
  <c r="L292"/>
  <c r="L300"/>
  <c r="L297"/>
  <c r="L294"/>
  <c r="L291"/>
  <c r="L288"/>
  <c r="J38" i="3"/>
  <c r="J300" i="1" s="1"/>
  <c r="J37" i="3"/>
  <c r="J297" i="1" s="1"/>
  <c r="J36" i="3"/>
  <c r="J294" i="1" s="1"/>
  <c r="J35" i="3"/>
  <c r="J291" i="1" s="1"/>
  <c r="J34" i="3"/>
  <c r="J288" i="1" s="1"/>
  <c r="H38" i="3"/>
  <c r="H300" i="1" s="1"/>
  <c r="H37" i="3"/>
  <c r="H297" i="1" s="1"/>
  <c r="H36" i="3"/>
  <c r="H35"/>
  <c r="H291" i="1" s="1"/>
  <c r="H34" i="3"/>
  <c r="H288" i="1" s="1"/>
  <c r="L293"/>
  <c r="J32" i="3"/>
  <c r="J299" i="1" s="1"/>
  <c r="H30" i="3"/>
  <c r="J58" l="1"/>
  <c r="K345" i="1"/>
  <c r="L345"/>
  <c r="K341"/>
  <c r="L341"/>
  <c r="L343"/>
  <c r="K343"/>
  <c r="H28" i="3"/>
  <c r="H31"/>
  <c r="H296" i="1" s="1"/>
  <c r="J28" i="3"/>
  <c r="J287" i="1" s="1"/>
  <c r="J31" i="3"/>
  <c r="J296" i="1" s="1"/>
  <c r="L287"/>
  <c r="L296"/>
  <c r="J30" i="3"/>
  <c r="J293" i="1" s="1"/>
  <c r="J40" i="3"/>
  <c r="J329" i="1"/>
  <c r="J64" i="3"/>
  <c r="H29"/>
  <c r="H290" i="1" s="1"/>
  <c r="H32" i="3"/>
  <c r="H299" i="1" s="1"/>
  <c r="J29" i="3"/>
  <c r="J290" i="1" s="1"/>
  <c r="L290"/>
  <c r="L299"/>
  <c r="J46" i="3"/>
  <c r="E262" i="1"/>
  <c r="C262"/>
  <c r="A262"/>
  <c r="J238"/>
  <c r="H238"/>
  <c r="H236"/>
  <c r="H234"/>
  <c r="A238"/>
  <c r="A236"/>
  <c r="A234"/>
  <c r="A206"/>
  <c r="A205"/>
  <c r="A204"/>
  <c r="L3" i="3"/>
  <c r="J3"/>
  <c r="H3"/>
  <c r="A176" i="1"/>
  <c r="A175"/>
  <c r="J71" i="3" l="1"/>
  <c r="J20"/>
  <c r="H71"/>
  <c r="H20"/>
  <c r="L71"/>
  <c r="L20"/>
  <c r="C342" i="1"/>
  <c r="K206"/>
  <c r="E206"/>
  <c r="K204"/>
  <c r="E204"/>
  <c r="H204"/>
  <c r="E205"/>
  <c r="K205"/>
  <c r="H206"/>
  <c r="C263"/>
  <c r="H205"/>
  <c r="A263"/>
  <c r="E263"/>
  <c r="L27" i="3" l="1"/>
  <c r="L33"/>
  <c r="H27"/>
  <c r="H33"/>
  <c r="J33"/>
  <c r="J27"/>
  <c r="C343" i="1"/>
  <c r="E343"/>
  <c r="C341"/>
  <c r="E341"/>
  <c r="C345"/>
  <c r="E345"/>
  <c r="L238"/>
  <c r="M341" l="1"/>
  <c r="F237"/>
  <c r="H237"/>
  <c r="J237"/>
  <c r="F235"/>
  <c r="J235"/>
  <c r="H235"/>
  <c r="L239"/>
  <c r="F239"/>
  <c r="H239"/>
  <c r="J239"/>
  <c r="L237"/>
  <c r="L235"/>
</calcChain>
</file>

<file path=xl/sharedStrings.xml><?xml version="1.0" encoding="utf-8"?>
<sst xmlns="http://schemas.openxmlformats.org/spreadsheetml/2006/main" count="197" uniqueCount="134">
  <si>
    <t>ИНФОРМАЦИОННО-СТАТИСТИЧЕСКИЙ ОБЗОР</t>
  </si>
  <si>
    <t>ОБЩЕЕ КОЛИЧЕСТВО ОБРАЩЕНИЙ В ФОРМЕ ЭЛЕКТРОННОГО ДОКУМЕНТА,                                    В ПИСЬМЕННОЙ ФОРМЕ И УСТНОЙ ФОРМЕ, ПОСТУПИВШИХ В АДМИНИСТРАЦИЮ ГОРОДСКОГО ОКРУГА</t>
  </si>
  <si>
    <t>ПЕРИОД</t>
  </si>
  <si>
    <t>ЭЛЕКТРОННЫЕ</t>
  </si>
  <si>
    <t>ПИСЬМЕННЫЕ</t>
  </si>
  <si>
    <t>УСТНЫЕ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</si>
  <si>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</si>
  <si>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</si>
  <si>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</si>
  <si>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</si>
  <si>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</si>
  <si>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</si>
  <si>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</si>
  <si>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</si>
  <si>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</si>
  <si>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</si>
  <si>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ФОРМЕ ЭЛЕКТРОННОГО ДОКУМЕНТА,                                    В ПИСЬМЕННОЙ ФОРМЕ И УСТНОЙ ФОРМЕ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</si>
  <si>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</si>
  <si>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</si>
  <si>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</si>
  <si>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Динамика поступления обращений граждан и организаций</t>
  </si>
  <si>
    <t>Заявление</t>
  </si>
  <si>
    <t>Предложение</t>
  </si>
  <si>
    <t>Жалоба</t>
  </si>
  <si>
    <t>Не обращение</t>
  </si>
  <si>
    <t>ОБЩЕЕ КОЛИЧЕСТВО ОБРАЩЕНИЙ ПО ТИПАМ ВИДОВ И ДОЛЯ ТИПОВ ВИДОВ ОБРАЩЕНИЙ</t>
  </si>
  <si>
    <t xml:space="preserve">Предложение </t>
  </si>
  <si>
    <t>Зявление</t>
  </si>
  <si>
    <t>Всего по типам видов</t>
  </si>
  <si>
    <t>ОБЩЕЕ КОЛИЧЕСТВО</t>
  </si>
  <si>
    <t>ДОЛЯ</t>
  </si>
  <si>
    <t>АКТИВНОСТЬ ЖИТЕЛЕЙ МУНИЦИАЛЬНОГО ОБРАЗОВАНИЯ ПО ОБЩЕМУ КОЛИЧЕСТВУ ОБРАЩЕНИЙ</t>
  </si>
  <si>
    <t>Показатель активности жителей МО по общему числу обращений</t>
  </si>
  <si>
    <t>ДОЛЯ ПОВТОРНОСТИ ОБРАЩЕНИЙ</t>
  </si>
  <si>
    <t>ДОЛЯ ОБРАЩЕНИЙ, АВТОРЫ КОТОРЫХ УКАЗАЛИ СОЦИАЛЬНЫЙ СТАТУС</t>
  </si>
  <si>
    <t>Показатель повторности обращений</t>
  </si>
  <si>
    <t>Доля обращений, указавщих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</si>
  <si>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</si>
  <si>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</si>
  <si>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</si>
  <si>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</si>
  <si>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</si>
  <si>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</si>
  <si>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</si>
  <si>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Доля вопросов в тематическом разделе к общему количеству вопросов</t>
  </si>
  <si>
    <t>Общее количество вопросов по тематическому разделу</t>
  </si>
  <si>
    <t>Активность населения муниципального образования по вопросам тематического раздела</t>
  </si>
  <si>
    <t>Активность по тематическим разделам (текущий период)</t>
  </si>
  <si>
    <t>ВСЕГО</t>
  </si>
  <si>
    <t>Доля по тематическим разделам (текущий период)</t>
  </si>
  <si>
    <t>Доля</t>
  </si>
  <si>
    <t>Активность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</si>
  <si>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</si>
  <si>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</si>
  <si>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</si>
  <si>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</si>
  <si>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</si>
  <si>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</si>
  <si>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</si>
  <si>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</si>
  <si>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</si>
  <si>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</si>
  <si>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КОЛИЧЕСТВО ВОПРОСОВ В ОБРАЩЕНИЯХ, ПОСТУПИВШИХ В ФОРМЕ ЭЛЕКТРОННОГО ДОКУМЕНТА, В ПИСЬМЕННОЙ ФОРМЕ И УСТНОЙ ФОРМЕ ПО ТЕМАТИЧЕСКТИ РАЗДЕЛАМ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</si>
  <si>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</si>
  <si>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</si>
  <si>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</si>
  <si>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</si>
  <si>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</si>
  <si>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</si>
  <si>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</si>
  <si>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</si>
  <si>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</si>
  <si>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</si>
  <si>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</si>
  <si>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</si>
  <si>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</si>
  <si>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</si>
  <si>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</si>
  <si>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Раздел</t>
  </si>
  <si>
    <t>Тематика</t>
  </si>
  <si>
    <t>Количество</t>
  </si>
  <si>
    <t>ЖИЛИЩНО-КОММУНАЛЬНАЯ СФЕРА</t>
  </si>
  <si>
    <t>ГОСУДАРСТВО, ОБЩЕСТВО, ПОЛИТИКА</t>
  </si>
  <si>
    <t>ОБОРОНА, БЕЗОПАСНОСТЬ, ЗАКОННОСТЬ</t>
  </si>
  <si>
    <t>СОЦИАЛЬНАЯ СФЕРА</t>
  </si>
  <si>
    <t>ЭКОНОМИКА</t>
  </si>
  <si>
    <t>Кол-во</t>
  </si>
  <si>
    <t>Вопросы по тематикам тематических разделов (текущий период)</t>
  </si>
  <si>
    <t>АБСОЛЮТНЫЕ И ОТНОСИТЕЛЬНЫЕ ПОКАЗАТЕЛИ РЕЗУЛЬТАТОВ РАССМОТРЕНИЯ ОБРАЩЕНИЙ</t>
  </si>
  <si>
    <t>ПОСТУПИЛО ОБРАЩЕНИЙ</t>
  </si>
  <si>
    <t>РАССМОТРЕНО</t>
  </si>
  <si>
    <t>НАХОДЯТСЯ НА РАССМОТРЕНИИ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</si>
  <si>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</si>
  <si>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</si>
  <si>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</si>
  <si>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</si>
  <si>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</si>
  <si>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</si>
  <si>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</si>
  <si>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</si>
  <si>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</si>
  <si>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</si>
  <si>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</si>
  <si>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</si>
  <si>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</si>
  <si>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</si>
  <si>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</si>
  <si>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</si>
  <si>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</si>
  <si>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</si>
  <si>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</si>
  <si>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</si>
  <si>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(доля)</t>
  </si>
  <si>
    <t>В том числе разъяснено (количество)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</si>
  <si>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</si>
  <si>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</si>
  <si>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</si>
  <si>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</si>
  <si>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 xml:space="preserve">Количество вопросов по тематическим разделам </t>
  </si>
  <si>
    <t>МЕРЫ ПРИНЯТЫ</t>
  </si>
  <si>
    <t>Меры приняты (Отчет в Лотусе "Результаты рассмотрения")</t>
  </si>
  <si>
    <t>Поддержано (Отчет в Лотусе "Результаты рассмотрения")</t>
  </si>
  <si>
    <t>Количество жителей муниципального образования (2019 г.)</t>
  </si>
  <si>
    <t>0.</t>
  </si>
  <si>
    <t>49.</t>
  </si>
  <si>
    <t>1 квартал 2020</t>
  </si>
  <si>
    <t>4 квартал 2019 г.</t>
  </si>
  <si>
    <t>1 квартал 2019 г.</t>
  </si>
  <si>
    <t>Количество жителей муниципального образования (2020 г.)</t>
  </si>
  <si>
    <t>21.</t>
  </si>
  <si>
    <t>45.</t>
  </si>
  <si>
    <t>14.</t>
  </si>
  <si>
    <r>
      <rPr>
        <b/>
        <sz val="24"/>
        <rFont val="Times New Roman"/>
        <family val="1"/>
        <charset val="204"/>
      </rPr>
      <t>РАССМОТРЕННЫХ В 1 КВАРТАЛЕ 2020 ГОДА ОБРАЩЕНИЙ ГРАЖДАН И ОРГАНИЗАЦИЙ                                                       В АДМИНИСТРАЦИИ ГОРОДСКОГО ОКРУГА ГОРОД ШАРЬЯ КОСТРОМСКОЙ ОБЛАСТИ</t>
    </r>
    <r>
      <rPr>
        <b/>
        <i/>
        <sz val="24"/>
        <color theme="0"/>
        <rFont val="Times New Roman"/>
        <family val="1"/>
        <charset val="204"/>
      </rPr>
      <t xml:space="preserve">
</t>
    </r>
    <r>
      <rPr>
        <b/>
        <sz val="24"/>
        <color theme="0"/>
        <rFont val="Times New Roman"/>
        <family val="1"/>
        <charset val="204"/>
      </rPr>
      <t xml:space="preserve">
</t>
    </r>
  </si>
  <si>
    <t>20.</t>
  </si>
</sst>
</file>

<file path=xl/styles.xml><?xml version="1.0" encoding="utf-8"?>
<styleSheet xmlns="http://schemas.openxmlformats.org/spreadsheetml/2006/main">
  <numFmts count="1">
    <numFmt numFmtId="164" formatCode="0.000"/>
  </numFmts>
  <fonts count="24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4"/>
      <color theme="0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theme="0"/>
      <name val="Times New Roman"/>
      <family val="1"/>
      <charset val="204"/>
    </font>
    <font>
      <b/>
      <sz val="31"/>
      <name val="Times New Roman"/>
      <family val="1"/>
      <charset val="204"/>
    </font>
    <font>
      <b/>
      <sz val="31"/>
      <color theme="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1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7" borderId="0" xfId="0" applyFill="1"/>
    <xf numFmtId="0" fontId="21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ill="1"/>
    <xf numFmtId="0" fontId="22" fillId="0" borderId="0" xfId="0" applyFont="1" applyAlignment="1">
      <alignment horizontal="center"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5" borderId="0" xfId="0" applyFill="1"/>
    <xf numFmtId="164" fontId="0" fillId="0" borderId="0" xfId="0" applyNumberFormat="1"/>
    <xf numFmtId="0" fontId="8" fillId="19" borderId="15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2" fontId="15" fillId="17" borderId="14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17" borderId="15" xfId="0" applyFill="1" applyBorder="1"/>
    <xf numFmtId="0" fontId="0" fillId="10" borderId="15" xfId="0" applyFill="1" applyBorder="1"/>
    <xf numFmtId="0" fontId="7" fillId="15" borderId="0" xfId="0" applyFont="1" applyFill="1"/>
    <xf numFmtId="2" fontId="15" fillId="17" borderId="14" xfId="0" applyNumberFormat="1" applyFont="1" applyFill="1" applyBorder="1" applyAlignment="1">
      <alignment horizontal="center" vertical="center"/>
    </xf>
    <xf numFmtId="2" fontId="15" fillId="10" borderId="14" xfId="0" applyNumberFormat="1" applyFont="1" applyFill="1" applyBorder="1" applyAlignment="1">
      <alignment horizontal="center" vertical="center"/>
    </xf>
    <xf numFmtId="2" fontId="15" fillId="10" borderId="7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1" fillId="6" borderId="5" xfId="0" applyFont="1" applyFill="1" applyBorder="1" applyAlignment="1">
      <alignment wrapText="1"/>
    </xf>
    <xf numFmtId="0" fontId="11" fillId="6" borderId="6" xfId="0" applyFont="1" applyFill="1" applyBorder="1" applyAlignment="1">
      <alignment wrapText="1"/>
    </xf>
    <xf numFmtId="2" fontId="15" fillId="17" borderId="7" xfId="0" applyNumberFormat="1" applyFont="1" applyFill="1" applyBorder="1" applyAlignment="1">
      <alignment horizontal="center" vertical="center" wrapText="1"/>
    </xf>
    <xf numFmtId="2" fontId="15" fillId="17" borderId="9" xfId="0" applyNumberFormat="1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wrapText="1"/>
    </xf>
    <xf numFmtId="0" fontId="11" fillId="6" borderId="9" xfId="0" applyFont="1" applyFill="1" applyBorder="1" applyAlignment="1">
      <alignment wrapText="1"/>
    </xf>
    <xf numFmtId="0" fontId="15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15" fillId="6" borderId="0" xfId="0" applyFont="1" applyFill="1" applyBorder="1" applyAlignment="1">
      <alignment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2" fontId="15" fillId="17" borderId="7" xfId="0" applyNumberFormat="1" applyFont="1" applyFill="1" applyBorder="1" applyAlignment="1">
      <alignment horizontal="center" wrapText="1"/>
    </xf>
    <xf numFmtId="2" fontId="15" fillId="17" borderId="9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17" fillId="12" borderId="11" xfId="0" applyNumberFormat="1" applyFont="1" applyFill="1" applyBorder="1" applyAlignment="1">
      <alignment horizontal="center" vertical="center" wrapText="1"/>
    </xf>
    <xf numFmtId="164" fontId="17" fillId="12" borderId="10" xfId="0" applyNumberFormat="1" applyFont="1" applyFill="1" applyBorder="1" applyAlignment="1">
      <alignment horizontal="center" vertical="center" wrapText="1"/>
    </xf>
    <xf numFmtId="164" fontId="17" fillId="17" borderId="7" xfId="0" applyNumberFormat="1" applyFont="1" applyFill="1" applyBorder="1" applyAlignment="1">
      <alignment horizontal="center" vertical="center" wrapText="1"/>
    </xf>
    <xf numFmtId="164" fontId="17" fillId="17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164" fontId="17" fillId="17" borderId="8" xfId="0" applyNumberFormat="1" applyFont="1" applyFill="1" applyBorder="1" applyAlignment="1">
      <alignment horizontal="center" vertical="center" wrapText="1"/>
    </xf>
    <xf numFmtId="0" fontId="17" fillId="16" borderId="5" xfId="0" applyFont="1" applyFill="1" applyBorder="1" applyAlignment="1">
      <alignment vertical="center" wrapText="1"/>
    </xf>
    <xf numFmtId="0" fontId="0" fillId="16" borderId="4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16" borderId="11" xfId="0" applyFill="1" applyBorder="1" applyAlignment="1">
      <alignment vertical="center" wrapText="1"/>
    </xf>
    <xf numFmtId="0" fontId="0" fillId="16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16" borderId="7" xfId="0" applyFill="1" applyBorder="1" applyAlignment="1">
      <alignment vertical="center" wrapText="1"/>
    </xf>
    <xf numFmtId="0" fontId="0" fillId="16" borderId="8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64" fontId="17" fillId="12" borderId="0" xfId="0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17" fillId="9" borderId="5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 wrapText="1"/>
    </xf>
    <xf numFmtId="0" fontId="0" fillId="9" borderId="0" xfId="0" applyFill="1" applyBorder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0" fillId="9" borderId="8" xfId="0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10" borderId="5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wrapText="1"/>
    </xf>
    <xf numFmtId="0" fontId="17" fillId="3" borderId="2" xfId="0" applyFont="1" applyFill="1" applyBorder="1" applyAlignment="1">
      <alignment wrapText="1"/>
    </xf>
    <xf numFmtId="0" fontId="17" fillId="3" borderId="3" xfId="0" applyFont="1" applyFill="1" applyBorder="1" applyAlignment="1">
      <alignment wrapText="1"/>
    </xf>
    <xf numFmtId="0" fontId="17" fillId="3" borderId="1" xfId="0" applyFont="1" applyFill="1" applyBorder="1" applyAlignment="1">
      <alignment horizontal="center" wrapText="1"/>
    </xf>
    <xf numFmtId="0" fontId="17" fillId="3" borderId="2" xfId="0" applyFont="1" applyFill="1" applyBorder="1" applyAlignment="1">
      <alignment horizontal="center" wrapText="1"/>
    </xf>
    <xf numFmtId="0" fontId="17" fillId="3" borderId="3" xfId="0" applyFont="1" applyFill="1" applyBorder="1" applyAlignment="1">
      <alignment horizontal="center" wrapText="1"/>
    </xf>
    <xf numFmtId="0" fontId="14" fillId="3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2" fontId="17" fillId="4" borderId="1" xfId="0" applyNumberFormat="1" applyFont="1" applyFill="1" applyBorder="1" applyAlignment="1">
      <alignment horizontal="center" wrapText="1"/>
    </xf>
    <xf numFmtId="0" fontId="17" fillId="4" borderId="2" xfId="0" applyFont="1" applyFill="1" applyBorder="1" applyAlignment="1">
      <alignment horizontal="center" wrapText="1"/>
    </xf>
    <xf numFmtId="0" fontId="17" fillId="4" borderId="3" xfId="0" applyFont="1" applyFill="1" applyBorder="1" applyAlignment="1">
      <alignment horizont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6" fillId="9" borderId="9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wrapText="1"/>
    </xf>
    <xf numFmtId="2" fontId="17" fillId="7" borderId="7" xfId="0" applyNumberFormat="1" applyFont="1" applyFill="1" applyBorder="1" applyAlignment="1">
      <alignment horizontal="center" vertical="center" wrapText="1"/>
    </xf>
    <xf numFmtId="2" fontId="17" fillId="7" borderId="9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7" borderId="0" xfId="0" applyFont="1" applyFill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0" fillId="8" borderId="3" xfId="0" applyFill="1" applyBorder="1" applyAlignment="1">
      <alignment horizontal="center" wrapText="1"/>
    </xf>
    <xf numFmtId="0" fontId="15" fillId="8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8" borderId="0" xfId="0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19" fillId="7" borderId="4" xfId="0" applyFont="1" applyFill="1" applyBorder="1" applyAlignment="1">
      <alignment horizontal="center" wrapText="1"/>
    </xf>
    <xf numFmtId="0" fontId="20" fillId="7" borderId="4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2" borderId="3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wrapText="1"/>
    </xf>
    <xf numFmtId="0" fontId="8" fillId="7" borderId="2" xfId="0" applyFont="1" applyFill="1" applyBorder="1"/>
    <xf numFmtId="0" fontId="8" fillId="7" borderId="3" xfId="0" applyFont="1" applyFill="1" applyBorder="1"/>
    <xf numFmtId="0" fontId="15" fillId="7" borderId="5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wrapText="1"/>
    </xf>
    <xf numFmtId="0" fontId="8" fillId="6" borderId="2" xfId="0" applyFont="1" applyFill="1" applyBorder="1" applyAlignment="1">
      <alignment wrapText="1"/>
    </xf>
    <xf numFmtId="0" fontId="8" fillId="6" borderId="3" xfId="0" applyFont="1" applyFill="1" applyBorder="1" applyAlignment="1">
      <alignment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64" fontId="8" fillId="6" borderId="3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wrapText="1"/>
    </xf>
    <xf numFmtId="0" fontId="8" fillId="9" borderId="2" xfId="0" applyFont="1" applyFill="1" applyBorder="1"/>
    <xf numFmtId="0" fontId="8" fillId="9" borderId="3" xfId="0" applyFont="1" applyFill="1" applyBorder="1"/>
    <xf numFmtId="0" fontId="8" fillId="9" borderId="1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164" fontId="8" fillId="9" borderId="1" xfId="0" applyNumberFormat="1" applyFont="1" applyFill="1" applyBorder="1" applyAlignment="1">
      <alignment horizontal="center" vertical="center" wrapText="1"/>
    </xf>
    <xf numFmtId="164" fontId="8" fillId="9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8" fillId="7" borderId="1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vertical="center"/>
    </xf>
    <xf numFmtId="0" fontId="8" fillId="7" borderId="3" xfId="0" applyFont="1" applyFill="1" applyBorder="1" applyAlignment="1">
      <alignment vertical="center"/>
    </xf>
    <xf numFmtId="164" fontId="8" fillId="7" borderId="1" xfId="0" applyNumberFormat="1" applyFont="1" applyFill="1" applyBorder="1" applyAlignment="1">
      <alignment horizontal="center" vertical="center" wrapText="1"/>
    </xf>
    <xf numFmtId="164" fontId="8" fillId="7" borderId="3" xfId="0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/>
    <xf numFmtId="0" fontId="8" fillId="3" borderId="3" xfId="0" applyFont="1" applyFill="1" applyBorder="1"/>
    <xf numFmtId="0" fontId="8" fillId="9" borderId="1" xfId="0" applyFont="1" applyFill="1" applyBorder="1" applyAlignment="1">
      <alignment vertical="center" wrapText="1"/>
    </xf>
    <xf numFmtId="0" fontId="8" fillId="9" borderId="2" xfId="0" applyFont="1" applyFill="1" applyBorder="1" applyAlignment="1">
      <alignment vertical="center"/>
    </xf>
    <xf numFmtId="0" fontId="8" fillId="9" borderId="3" xfId="0" applyFont="1" applyFill="1" applyBorder="1" applyAlignment="1">
      <alignment vertical="center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wrapText="1"/>
    </xf>
    <xf numFmtId="0" fontId="8" fillId="5" borderId="2" xfId="0" applyFont="1" applyFill="1" applyBorder="1"/>
    <xf numFmtId="0" fontId="8" fillId="5" borderId="3" xfId="0" applyFont="1" applyFill="1" applyBorder="1"/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0" fontId="8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8" fillId="18" borderId="1" xfId="0" applyFont="1" applyFill="1" applyBorder="1" applyAlignment="1">
      <alignment horizontal="center" wrapText="1"/>
    </xf>
    <xf numFmtId="0" fontId="0" fillId="18" borderId="2" xfId="0" applyFill="1" applyBorder="1" applyAlignment="1">
      <alignment wrapText="1"/>
    </xf>
    <xf numFmtId="0" fontId="8" fillId="6" borderId="5" xfId="0" applyFont="1" applyFill="1" applyBorder="1" applyAlignment="1">
      <alignment horizontal="center" vertical="center" textRotation="90" wrapText="1"/>
    </xf>
    <xf numFmtId="0" fontId="8" fillId="6" borderId="6" xfId="0" applyFont="1" applyFill="1" applyBorder="1" applyAlignment="1">
      <alignment horizontal="center" vertical="center" textRotation="90" wrapText="1"/>
    </xf>
    <xf numFmtId="0" fontId="8" fillId="6" borderId="11" xfId="0" applyFont="1" applyFill="1" applyBorder="1" applyAlignment="1">
      <alignment horizontal="center" vertical="center" textRotation="90" wrapText="1"/>
    </xf>
    <xf numFmtId="0" fontId="8" fillId="6" borderId="10" xfId="0" applyFont="1" applyFill="1" applyBorder="1" applyAlignment="1">
      <alignment horizontal="center" vertical="center" textRotation="90" wrapText="1"/>
    </xf>
    <xf numFmtId="0" fontId="8" fillId="18" borderId="12" xfId="0" applyFont="1" applyFill="1" applyBorder="1" applyAlignment="1">
      <alignment horizontal="center" vertical="center" textRotation="90" wrapText="1"/>
    </xf>
    <xf numFmtId="0" fontId="8" fillId="18" borderId="13" xfId="0" applyFont="1" applyFill="1" applyBorder="1" applyAlignment="1">
      <alignment horizontal="center" vertical="center" textRotation="90" wrapText="1"/>
    </xf>
    <xf numFmtId="0" fontId="8" fillId="18" borderId="14" xfId="0" applyFont="1" applyFill="1" applyBorder="1" applyAlignment="1">
      <alignment horizontal="center" vertical="center" textRotation="90" wrapText="1"/>
    </xf>
    <xf numFmtId="0" fontId="23" fillId="11" borderId="5" xfId="0" applyFont="1" applyFill="1" applyBorder="1" applyAlignment="1">
      <alignment horizontal="center" vertical="center" textRotation="90" wrapText="1"/>
    </xf>
    <xf numFmtId="0" fontId="23" fillId="11" borderId="4" xfId="0" applyFont="1" applyFill="1" applyBorder="1" applyAlignment="1">
      <alignment horizontal="center" vertical="center" wrapText="1"/>
    </xf>
    <xf numFmtId="0" fontId="23" fillId="11" borderId="11" xfId="0" applyFont="1" applyFill="1" applyBorder="1" applyAlignment="1">
      <alignment horizontal="center" vertical="center" textRotation="90" wrapText="1"/>
    </xf>
    <xf numFmtId="0" fontId="23" fillId="11" borderId="10" xfId="0" applyFont="1" applyFill="1" applyBorder="1" applyAlignment="1">
      <alignment horizontal="center" vertical="center" wrapText="1"/>
    </xf>
    <xf numFmtId="0" fontId="23" fillId="11" borderId="7" xfId="0" applyFont="1" applyFill="1" applyBorder="1" applyAlignment="1">
      <alignment horizontal="center" vertical="center" textRotation="90" wrapText="1"/>
    </xf>
    <xf numFmtId="0" fontId="23" fillId="11" borderId="9" xfId="0" applyFont="1" applyFill="1" applyBorder="1" applyAlignment="1">
      <alignment horizontal="center" vertical="center" wrapText="1"/>
    </xf>
    <xf numFmtId="0" fontId="8" fillId="19" borderId="1" xfId="0" applyFont="1" applyFill="1" applyBorder="1" applyAlignment="1">
      <alignment horizontal="center" vertical="center" wrapText="1"/>
    </xf>
    <xf numFmtId="0" fontId="8" fillId="19" borderId="2" xfId="0" applyFont="1" applyFill="1" applyBorder="1" applyAlignment="1">
      <alignment horizontal="center" vertical="center" wrapText="1"/>
    </xf>
    <xf numFmtId="0" fontId="8" fillId="19" borderId="11" xfId="0" applyFont="1" applyFill="1" applyBorder="1" applyAlignment="1">
      <alignment horizontal="center" vertical="center" textRotation="90" wrapText="1"/>
    </xf>
    <xf numFmtId="0" fontId="8" fillId="19" borderId="14" xfId="0" applyFont="1" applyFill="1" applyBorder="1" applyAlignment="1">
      <alignment horizontal="center" vertical="center" textRotation="90" wrapText="1"/>
    </xf>
    <xf numFmtId="0" fontId="8" fillId="19" borderId="7" xfId="0" applyFont="1" applyFill="1" applyBorder="1" applyAlignment="1">
      <alignment horizontal="center" wrapText="1"/>
    </xf>
    <xf numFmtId="0" fontId="0" fillId="19" borderId="8" xfId="0" applyFill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1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2" fontId="8" fillId="0" borderId="3" xfId="0" applyNumberFormat="1" applyFont="1" applyBorder="1" applyAlignment="1">
      <alignment horizontal="center" wrapText="1"/>
    </xf>
    <xf numFmtId="0" fontId="8" fillId="14" borderId="1" xfId="0" applyFont="1" applyFill="1" applyBorder="1" applyAlignment="1">
      <alignment wrapText="1"/>
    </xf>
    <xf numFmtId="0" fontId="8" fillId="14" borderId="2" xfId="0" applyFont="1" applyFill="1" applyBorder="1" applyAlignment="1">
      <alignment wrapText="1"/>
    </xf>
    <xf numFmtId="0" fontId="8" fillId="14" borderId="3" xfId="0" applyFont="1" applyFill="1" applyBorder="1" applyAlignment="1">
      <alignment wrapText="1"/>
    </xf>
    <xf numFmtId="0" fontId="8" fillId="14" borderId="1" xfId="0" applyFont="1" applyFill="1" applyBorder="1" applyAlignment="1">
      <alignment horizontal="center" wrapText="1"/>
    </xf>
    <xf numFmtId="0" fontId="8" fillId="14" borderId="3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8" fillId="7" borderId="2" xfId="0" applyFont="1" applyFill="1" applyBorder="1" applyAlignment="1">
      <alignment wrapText="1"/>
    </xf>
    <xf numFmtId="0" fontId="8" fillId="7" borderId="3" xfId="0" applyFont="1" applyFill="1" applyBorder="1" applyAlignment="1">
      <alignment wrapText="1"/>
    </xf>
    <xf numFmtId="0" fontId="8" fillId="8" borderId="1" xfId="0" applyFont="1" applyFill="1" applyBorder="1" applyAlignment="1">
      <alignment wrapText="1"/>
    </xf>
    <xf numFmtId="0" fontId="8" fillId="8" borderId="2" xfId="0" applyFont="1" applyFill="1" applyBorder="1" applyAlignment="1">
      <alignment wrapText="1"/>
    </xf>
    <xf numFmtId="0" fontId="8" fillId="8" borderId="3" xfId="0" applyFont="1" applyFill="1" applyBorder="1" applyAlignment="1">
      <alignment wrapText="1"/>
    </xf>
    <xf numFmtId="0" fontId="8" fillId="7" borderId="1" xfId="0" applyFont="1" applyFill="1" applyBorder="1" applyAlignment="1">
      <alignment horizontal="center" wrapText="1"/>
    </xf>
    <xf numFmtId="0" fontId="8" fillId="7" borderId="3" xfId="0" applyFont="1" applyFill="1" applyBorder="1" applyAlignment="1">
      <alignment horizontal="center" wrapText="1"/>
    </xf>
    <xf numFmtId="2" fontId="8" fillId="8" borderId="1" xfId="0" applyNumberFormat="1" applyFont="1" applyFill="1" applyBorder="1" applyAlignment="1">
      <alignment horizontal="center" wrapText="1"/>
    </xf>
    <xf numFmtId="2" fontId="8" fillId="8" borderId="3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wrapText="1"/>
    </xf>
    <xf numFmtId="0" fontId="8" fillId="5" borderId="3" xfId="0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164" fontId="8" fillId="14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8" fillId="14" borderId="3" xfId="0" applyFont="1" applyFill="1" applyBorder="1" applyAlignment="1">
      <alignment horizontal="center" vertical="center" wrapText="1"/>
    </xf>
    <xf numFmtId="0" fontId="8" fillId="15" borderId="1" xfId="0" applyNumberFormat="1" applyFont="1" applyFill="1" applyBorder="1" applyAlignment="1">
      <alignment horizontal="center" wrapText="1"/>
    </xf>
    <xf numFmtId="0" fontId="8" fillId="15" borderId="3" xfId="0" applyNumberFormat="1" applyFont="1" applyFill="1" applyBorder="1" applyAlignment="1">
      <alignment horizontal="center" wrapText="1"/>
    </xf>
    <xf numFmtId="0" fontId="8" fillId="14" borderId="1" xfId="0" applyNumberFormat="1" applyFont="1" applyFill="1" applyBorder="1" applyAlignment="1">
      <alignment horizontal="center" wrapText="1"/>
    </xf>
    <xf numFmtId="0" fontId="8" fillId="14" borderId="3" xfId="0" applyNumberFormat="1" applyFont="1" applyFill="1" applyBorder="1" applyAlignment="1">
      <alignment horizontal="center" wrapText="1"/>
    </xf>
    <xf numFmtId="164" fontId="8" fillId="14" borderId="1" xfId="0" applyNumberFormat="1" applyFont="1" applyFill="1" applyBorder="1" applyAlignment="1">
      <alignment horizontal="center" wrapText="1"/>
    </xf>
    <xf numFmtId="164" fontId="8" fillId="14" borderId="3" xfId="0" applyNumberFormat="1" applyFont="1" applyFill="1" applyBorder="1" applyAlignment="1">
      <alignment horizontal="center" wrapText="1"/>
    </xf>
    <xf numFmtId="0" fontId="8" fillId="0" borderId="5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15" borderId="5" xfId="0" applyNumberFormat="1" applyFont="1" applyFill="1" applyBorder="1" applyAlignment="1">
      <alignment horizontal="center" wrapText="1"/>
    </xf>
    <xf numFmtId="0" fontId="8" fillId="15" borderId="6" xfId="0" applyNumberFormat="1" applyFont="1" applyFill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164" fontId="8" fillId="0" borderId="6" xfId="0" applyNumberFormat="1" applyFont="1" applyBorder="1" applyAlignment="1">
      <alignment horizontal="center" wrapText="1"/>
    </xf>
    <xf numFmtId="0" fontId="8" fillId="15" borderId="7" xfId="0" applyFont="1" applyFill="1" applyBorder="1" applyAlignment="1">
      <alignment wrapText="1"/>
    </xf>
    <xf numFmtId="0" fontId="8" fillId="15" borderId="8" xfId="0" applyFont="1" applyFill="1" applyBorder="1" applyAlignment="1">
      <alignment wrapText="1"/>
    </xf>
    <xf numFmtId="0" fontId="8" fillId="15" borderId="9" xfId="0" applyFont="1" applyFill="1" applyBorder="1" applyAlignment="1">
      <alignment wrapText="1"/>
    </xf>
    <xf numFmtId="164" fontId="8" fillId="0" borderId="7" xfId="0" applyNumberFormat="1" applyFont="1" applyBorder="1" applyAlignment="1">
      <alignment horizontal="center" wrapText="1"/>
    </xf>
    <xf numFmtId="164" fontId="8" fillId="0" borderId="9" xfId="0" applyNumberFormat="1" applyFont="1" applyBorder="1" applyAlignment="1">
      <alignment horizontal="center" wrapText="1"/>
    </xf>
    <xf numFmtId="0" fontId="8" fillId="14" borderId="2" xfId="0" applyFont="1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0" fillId="14" borderId="3" xfId="0" applyFill="1" applyBorder="1" applyAlignment="1">
      <alignment horizontal="center" wrapText="1"/>
    </xf>
    <xf numFmtId="0" fontId="12" fillId="0" borderId="1" xfId="0" applyFont="1" applyBorder="1" applyAlignment="1" applyProtection="1">
      <alignment horizontal="left" wrapText="1"/>
      <protection locked="0"/>
    </xf>
    <xf numFmtId="0" fontId="12" fillId="0" borderId="2" xfId="0" applyFont="1" applyBorder="1" applyAlignment="1" applyProtection="1">
      <alignment horizontal="left" wrapText="1"/>
      <protection locked="0"/>
    </xf>
    <xf numFmtId="0" fontId="12" fillId="0" borderId="3" xfId="0" applyFont="1" applyBorder="1" applyAlignment="1" applyProtection="1">
      <alignment horizontal="left" wrapText="1"/>
      <protection locked="0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2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10" fillId="0" borderId="0" xfId="0" applyFont="1" applyAlignment="1">
      <alignment horizontal="center" wrapText="1"/>
    </xf>
    <xf numFmtId="0" fontId="13" fillId="0" borderId="1" xfId="0" applyFont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12" fillId="0" borderId="3" xfId="0" applyFont="1" applyBorder="1" applyAlignment="1" applyProtection="1">
      <alignment wrapText="1"/>
      <protection locked="0"/>
    </xf>
    <xf numFmtId="0" fontId="12" fillId="0" borderId="1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sideWall>
      <c:spPr>
        <a:noFill/>
        <a:ln w="25400">
          <a:noFill/>
        </a:ln>
      </c:spPr>
    </c:sideWall>
    <c:backWall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5721391288552783E-3"/>
          <c:y val="0.2215029314267867"/>
          <c:w val="0.98885572174226888"/>
          <c:h val="0.74764842072172977"/>
        </c:manualLayout>
      </c:layout>
      <c:bar3DChart>
        <c:barDir val="col"/>
        <c:grouping val="percentStacked"/>
        <c:ser>
          <c:idx val="1"/>
          <c:order val="0"/>
          <c:tx>
            <c:v>В форме электронного документа</c:v>
          </c:tx>
          <c:spPr>
            <a:solidFill>
              <a:srgbClr val="C00000"/>
            </a:solidFill>
          </c:spPr>
          <c:dLbls>
            <c:dLbl>
              <c:idx val="0"/>
              <c:layout>
                <c:manualLayout>
                  <c:x val="5.4931461429839519E-3"/>
                  <c:y val="-1.2522929423773891E-2"/>
                </c:manualLayout>
              </c:layout>
              <c:showVal val="1"/>
            </c:dLbl>
            <c:dLbl>
              <c:idx val="1"/>
              <c:layout>
                <c:manualLayout>
                  <c:x val="2.7851464980044611E-2"/>
                  <c:y val="-3.8353886656505472E-2"/>
                </c:manualLayout>
              </c:layout>
              <c:showVal val="1"/>
            </c:dLbl>
            <c:dLbl>
              <c:idx val="2"/>
              <c:layout>
                <c:manualLayout>
                  <c:x val="1.0204666489801258E-2"/>
                  <c:y val="-3.8255749358357495E-2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(Обзор!$A$174,Обзор!$A$175,Обзор!$A$176)</c:f>
              <c:strCache>
                <c:ptCount val="3"/>
                <c:pt idx="0">
                  <c:v>1 квартал 2020</c:v>
                </c:pt>
                <c:pt idx="1">
                  <c:v>4 квартал 2019 г.</c:v>
                </c:pt>
                <c:pt idx="2">
                  <c:v>1 квартал 2019 г.</c:v>
                </c:pt>
              </c:strCache>
            </c:strRef>
          </c:cat>
          <c:val>
            <c:numRef>
              <c:f>(Обзор!$E$174,Обзор!$E$175,Обзор!$E$176)</c:f>
              <c:numCache>
                <c:formatCode>General</c:formatCode>
                <c:ptCount val="3"/>
                <c:pt idx="0">
                  <c:v>30</c:v>
                </c:pt>
                <c:pt idx="1">
                  <c:v>29</c:v>
                </c:pt>
                <c:pt idx="2">
                  <c:v>31</c:v>
                </c:pt>
              </c:numCache>
            </c:numRef>
          </c:val>
        </c:ser>
        <c:ser>
          <c:idx val="2"/>
          <c:order val="1"/>
          <c:tx>
            <c:v>В письменной форме</c:v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dLbl>
              <c:idx val="0"/>
              <c:layout>
                <c:manualLayout>
                  <c:x val="9.1369443703474707E-3"/>
                  <c:y val="-6.4577393081829033E-3"/>
                </c:manualLayout>
              </c:layout>
              <c:showVal val="1"/>
            </c:dLbl>
            <c:dLbl>
              <c:idx val="1"/>
              <c:layout>
                <c:manualLayout>
                  <c:x val="1.5279671852595879E-2"/>
                  <c:y val="-9.4903343659784208E-3"/>
                </c:manualLayout>
              </c:layout>
              <c:showVal val="1"/>
            </c:dLbl>
            <c:dLbl>
              <c:idx val="2"/>
              <c:layout>
                <c:manualLayout>
                  <c:x val="7.7059790745812734E-3"/>
                  <c:y val="3.1307323559435214E-3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(Обзор!$A$174,Обзор!$A$175,Обзор!$A$176)</c:f>
              <c:strCache>
                <c:ptCount val="3"/>
                <c:pt idx="0">
                  <c:v>1 квартал 2020</c:v>
                </c:pt>
                <c:pt idx="1">
                  <c:v>4 квартал 2019 г.</c:v>
                </c:pt>
                <c:pt idx="2">
                  <c:v>1 квартал 2019 г.</c:v>
                </c:pt>
              </c:strCache>
            </c:strRef>
          </c:cat>
          <c:val>
            <c:numRef>
              <c:f>(Обзор!$H$174,Обзор!$H$175,Обзор!$H$176)</c:f>
              <c:numCache>
                <c:formatCode>General</c:formatCode>
                <c:ptCount val="3"/>
                <c:pt idx="0">
                  <c:v>50</c:v>
                </c:pt>
                <c:pt idx="1">
                  <c:v>47</c:v>
                </c:pt>
                <c:pt idx="2">
                  <c:v>29</c:v>
                </c:pt>
              </c:numCache>
            </c:numRef>
          </c:val>
        </c:ser>
        <c:ser>
          <c:idx val="3"/>
          <c:order val="2"/>
          <c:tx>
            <c:v>В устной форме</c:v>
          </c:tx>
          <c:spPr>
            <a:solidFill>
              <a:schemeClr val="accent3">
                <a:lumMod val="75000"/>
              </a:schemeClr>
            </a:solidFill>
          </c:spPr>
          <c:dLbls>
            <c:dLbl>
              <c:idx val="0"/>
              <c:layout>
                <c:manualLayout>
                  <c:x val="-1.8729272829241132E-2"/>
                  <c:y val="2.021221555120286E-4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1"/>
              <c:layout>
                <c:manualLayout>
                  <c:x val="-9.5296919857479727E-3"/>
                  <c:y val="5.2060311217272032E-2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2"/>
              <c:layout>
                <c:manualLayout>
                  <c:x val="-4.8326820188098404E-3"/>
                  <c:y val="0.10685295803867778"/>
                </c:manualLayout>
              </c:layout>
              <c:showLegendKey val="1"/>
              <c:showVal val="1"/>
              <c:showCatName val="1"/>
              <c:separator>
</c:separator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1"/>
            <c:showVal val="1"/>
            <c:showCatName val="1"/>
            <c:separator>
</c:separator>
          </c:dLbls>
          <c:cat>
            <c:strRef>
              <c:f>(Обзор!$A$174,Обзор!$A$175,Обзор!$A$176)</c:f>
              <c:strCache>
                <c:ptCount val="3"/>
                <c:pt idx="0">
                  <c:v>1 квартал 2020</c:v>
                </c:pt>
                <c:pt idx="1">
                  <c:v>4 квартал 2019 г.</c:v>
                </c:pt>
                <c:pt idx="2">
                  <c:v>1 квартал 2019 г.</c:v>
                </c:pt>
              </c:strCache>
            </c:strRef>
          </c:cat>
          <c:val>
            <c:numRef>
              <c:f>(Обзор!$K$174,Обзор!$K$175,Обзор!$K$176)</c:f>
              <c:numCache>
                <c:formatCode>General</c:formatCode>
                <c:ptCount val="3"/>
                <c:pt idx="0">
                  <c:v>6</c:v>
                </c:pt>
                <c:pt idx="1">
                  <c:v>24</c:v>
                </c:pt>
                <c:pt idx="2">
                  <c:v>27</c:v>
                </c:pt>
              </c:numCache>
            </c:numRef>
          </c:val>
        </c:ser>
        <c:dLbls>
          <c:showVal val="1"/>
        </c:dLbls>
        <c:gapWidth val="95"/>
        <c:gapDepth val="95"/>
        <c:shape val="box"/>
        <c:axId val="91170688"/>
        <c:axId val="91172224"/>
        <c:axId val="0"/>
      </c:bar3DChart>
      <c:catAx>
        <c:axId val="91170688"/>
        <c:scaling>
          <c:orientation val="minMax"/>
        </c:scaling>
        <c:delete val="1"/>
        <c:axPos val="b"/>
        <c:majorTickMark val="none"/>
        <c:tickLblPos val="nextTo"/>
        <c:crossAx val="91172224"/>
        <c:crosses val="autoZero"/>
        <c:auto val="1"/>
        <c:lblAlgn val="ctr"/>
        <c:lblOffset val="100"/>
      </c:catAx>
      <c:valAx>
        <c:axId val="91172224"/>
        <c:scaling>
          <c:orientation val="minMax"/>
        </c:scaling>
        <c:delete val="1"/>
        <c:axPos val="l"/>
        <c:numFmt formatCode="0%" sourceLinked="1"/>
        <c:tickLblPos val="nextTo"/>
        <c:crossAx val="91170688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200" baseline="0"/>
            </a:pPr>
            <a:endParaRPr lang="ru-RU"/>
          </a:p>
        </c:txPr>
      </c:legendEntry>
      <c:layout>
        <c:manualLayout>
          <c:xMode val="edge"/>
          <c:yMode val="edge"/>
          <c:x val="0"/>
          <c:y val="1.0140159334360493E-2"/>
          <c:w val="1"/>
          <c:h val="0.12590637811134509"/>
        </c:manualLayout>
      </c:layout>
      <c:spPr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Обзор!$A$174</c:f>
              <c:strCache>
                <c:ptCount val="1"/>
                <c:pt idx="0">
                  <c:v>1 квартал 2020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(Обзор!$E$174,Обзор!$H$174,Обзор!$K$174)</c:f>
              <c:numCache>
                <c:formatCode>General</c:formatCode>
                <c:ptCount val="3"/>
                <c:pt idx="0">
                  <c:v>30</c:v>
                </c:pt>
                <c:pt idx="1">
                  <c:v>50</c:v>
                </c:pt>
                <c:pt idx="2">
                  <c:v>6</c:v>
                </c:pt>
              </c:numCache>
            </c:numRef>
          </c:val>
        </c:ser>
        <c:ser>
          <c:idx val="1"/>
          <c:order val="1"/>
          <c:tx>
            <c:strRef>
              <c:f>Обзор!$A$175</c:f>
              <c:strCache>
                <c:ptCount val="1"/>
                <c:pt idx="0">
                  <c:v>4 квартал 2019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(Обзор!$E$175,Обзор!$H$175,Обзор!$K$175)</c:f>
              <c:numCache>
                <c:formatCode>General</c:formatCode>
                <c:ptCount val="3"/>
                <c:pt idx="0">
                  <c:v>29</c:v>
                </c:pt>
                <c:pt idx="1">
                  <c:v>47</c:v>
                </c:pt>
                <c:pt idx="2">
                  <c:v>24</c:v>
                </c:pt>
              </c:numCache>
            </c:numRef>
          </c:val>
        </c:ser>
        <c:ser>
          <c:idx val="2"/>
          <c:order val="2"/>
          <c:tx>
            <c:strRef>
              <c:f>Обзор!$A$176</c:f>
              <c:strCache>
                <c:ptCount val="1"/>
                <c:pt idx="0">
                  <c:v>1 квартал 2019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(Обзор!$E$176,Обзор!$H$176,Обзор!$K$176)</c:f>
              <c:numCache>
                <c:formatCode>General</c:formatCode>
                <c:ptCount val="3"/>
                <c:pt idx="0">
                  <c:v>31</c:v>
                </c:pt>
                <c:pt idx="1">
                  <c:v>29</c:v>
                </c:pt>
                <c:pt idx="2">
                  <c:v>27</c:v>
                </c:pt>
              </c:numCache>
            </c:numRef>
          </c:val>
        </c:ser>
        <c:marker val="1"/>
        <c:axId val="91450752"/>
        <c:axId val="91580288"/>
      </c:lineChart>
      <c:catAx>
        <c:axId val="91450752"/>
        <c:scaling>
          <c:orientation val="minMax"/>
        </c:scaling>
        <c:axPos val="b"/>
        <c:tickLblPos val="nextTo"/>
        <c:crossAx val="91580288"/>
        <c:crosses val="autoZero"/>
        <c:auto val="1"/>
        <c:lblAlgn val="ctr"/>
        <c:lblOffset val="100"/>
      </c:catAx>
      <c:valAx>
        <c:axId val="91580288"/>
        <c:scaling>
          <c:orientation val="minMax"/>
        </c:scaling>
        <c:axPos val="l"/>
        <c:majorGridlines/>
        <c:numFmt formatCode="General" sourceLinked="1"/>
        <c:tickLblPos val="nextTo"/>
        <c:crossAx val="91450752"/>
        <c:crosses val="autoZero"/>
        <c:crossBetween val="between"/>
      </c:valAx>
      <c:spPr>
        <a:solidFill>
          <a:srgbClr val="9BBB59">
            <a:lumMod val="40000"/>
            <a:lumOff val="60000"/>
          </a:srgbClr>
        </a:solidFill>
      </c:spPr>
    </c:plotArea>
    <c:legend>
      <c:legendPos val="r"/>
    </c:legend>
    <c:plotVisOnly val="1"/>
  </c:chart>
  <c:spPr>
    <a:solidFill>
      <a:srgbClr val="9BBB59">
        <a:lumMod val="40000"/>
        <a:lumOff val="60000"/>
      </a:srgbClr>
    </a:solidFill>
  </c:spPr>
  <c:printSettings>
    <c:headerFooter/>
    <c:pageMargins b="0.75000000000001321" l="0.70000000000000062" r="0.70000000000000062" t="0.750000000000013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4160860389825722E-2"/>
          <c:y val="0.2131559491149152"/>
          <c:w val="0.87949915415903379"/>
          <c:h val="0.54969107905713965"/>
        </c:manualLayout>
      </c:layout>
      <c:lineChart>
        <c:grouping val="standard"/>
        <c:ser>
          <c:idx val="0"/>
          <c:order val="0"/>
          <c:tx>
            <c:v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5.340315457059508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4.1535786888240722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1 квартал 2020</c:v>
                </c:pt>
                <c:pt idx="1">
                  <c:v>4 квартал 2019 г.</c:v>
                </c:pt>
                <c:pt idx="2">
                  <c:v>1 квартал 2019 г.</c:v>
                </c:pt>
              </c:strCache>
            </c:strRef>
          </c:cat>
          <c:val>
            <c:numRef>
              <c:f>(Обзор!$H$204,Обзор!$H$205,Обзор!$H$206)</c:f>
              <c:numCache>
                <c:formatCode>0.00</c:formatCode>
                <c:ptCount val="3"/>
                <c:pt idx="0">
                  <c:v>58.1</c:v>
                </c:pt>
                <c:pt idx="1">
                  <c:v>47</c:v>
                </c:pt>
                <c:pt idx="2">
                  <c:v>33.299999999999997</c:v>
                </c:pt>
              </c:numCache>
            </c:numRef>
          </c:val>
        </c:ser>
        <c:ser>
          <c:idx val="1"/>
          <c:order val="1"/>
          <c:tx>
            <c:v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4.1535786888240722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6.5270522252949673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5.3403154570595177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1 квартал 2020</c:v>
                </c:pt>
                <c:pt idx="1">
                  <c:v>4 квартал 2019 г.</c:v>
                </c:pt>
                <c:pt idx="2">
                  <c:v>1 квартал 2019 г.</c:v>
                </c:pt>
              </c:strCache>
            </c:strRef>
          </c:cat>
          <c:val>
            <c:numRef>
              <c:f>(Обзор!$E$204,Обзор!$E$205,Обзор!$E$206)</c:f>
              <c:numCache>
                <c:formatCode>0.00</c:formatCode>
                <c:ptCount val="3"/>
                <c:pt idx="0">
                  <c:v>34.880000000000003</c:v>
                </c:pt>
                <c:pt idx="1">
                  <c:v>29</c:v>
                </c:pt>
                <c:pt idx="2">
                  <c:v>35.6</c:v>
                </c:pt>
              </c:numCache>
            </c:numRef>
          </c:val>
        </c:ser>
        <c:ser>
          <c:idx val="2"/>
          <c:order val="2"/>
          <c:tx>
            <c:v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5.7529632290522024E-3"/>
                  <c:y val="-3.560210304706369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8.3088092696723098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1 квартал 2020</c:v>
                </c:pt>
                <c:pt idx="1">
                  <c:v>4 квартал 2019 г.</c:v>
                </c:pt>
                <c:pt idx="2">
                  <c:v>1 квартал 2019 г.</c:v>
                </c:pt>
              </c:strCache>
            </c:strRef>
          </c:cat>
          <c:val>
            <c:numRef>
              <c:f>(Обзор!$K$204,Обзор!$K$205,Обзор!$K$206)</c:f>
              <c:numCache>
                <c:formatCode>0.00</c:formatCode>
                <c:ptCount val="3"/>
                <c:pt idx="0">
                  <c:v>7</c:v>
                </c:pt>
                <c:pt idx="1">
                  <c:v>24</c:v>
                </c:pt>
                <c:pt idx="2">
                  <c:v>31</c:v>
                </c:pt>
              </c:numCache>
            </c:numRef>
          </c:val>
        </c:ser>
        <c:marker val="1"/>
        <c:axId val="97409280"/>
        <c:axId val="97444608"/>
      </c:lineChart>
      <c:catAx>
        <c:axId val="97409280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97444608"/>
        <c:crosses val="autoZero"/>
        <c:lblAlgn val="ctr"/>
        <c:lblOffset val="100"/>
      </c:catAx>
      <c:valAx>
        <c:axId val="97444608"/>
        <c:scaling>
          <c:orientation val="minMax"/>
        </c:scaling>
        <c:axPos val="l"/>
        <c:majorGridlines/>
        <c:numFmt formatCode="0.00" sourceLinked="1"/>
        <c:tickLblPos val="nextTo"/>
        <c:spPr>
          <a:ln w="38100"/>
        </c:spPr>
        <c:crossAx val="97409280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1.2141470348684598E-2"/>
          <c:y val="3.2075485994125415E-2"/>
          <c:w val="0.96708761445907365"/>
          <c:h val="0.14580704568081509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</c:chart>
  <c:spPr>
    <a:solidFill>
      <a:schemeClr val="accent1">
        <a:lumMod val="20000"/>
        <a:lumOff val="8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Обзор!$F$233</c:f>
              <c:strCache>
                <c:ptCount val="1"/>
                <c:pt idx="0">
                  <c:v>Зявление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1 квартал 2020</c:v>
                </c:pt>
                <c:pt idx="1">
                  <c:v>4 квартал 2019 г.</c:v>
                </c:pt>
                <c:pt idx="2">
                  <c:v>1 квартал 2019 г.</c:v>
                </c:pt>
              </c:strCache>
            </c:strRef>
          </c:cat>
          <c:val>
            <c:numRef>
              <c:f>(Обзор!$F$234,Обзор!$F$236,Обзор!$F$238)</c:f>
              <c:numCache>
                <c:formatCode>General</c:formatCode>
                <c:ptCount val="3"/>
                <c:pt idx="0">
                  <c:v>86</c:v>
                </c:pt>
                <c:pt idx="1">
                  <c:v>99</c:v>
                </c:pt>
                <c:pt idx="2">
                  <c:v>87</c:v>
                </c:pt>
              </c:numCache>
            </c:numRef>
          </c:val>
        </c:ser>
        <c:ser>
          <c:idx val="1"/>
          <c:order val="1"/>
          <c:tx>
            <c:strRef>
              <c:f>Обзор!$H$233</c:f>
              <c:strCache>
                <c:ptCount val="1"/>
                <c:pt idx="0">
                  <c:v>Предложение 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1 квартал 2020</c:v>
                </c:pt>
                <c:pt idx="1">
                  <c:v>4 квартал 2019 г.</c:v>
                </c:pt>
                <c:pt idx="2">
                  <c:v>1 квартал 2019 г.</c:v>
                </c:pt>
              </c:strCache>
            </c:strRef>
          </c:cat>
          <c:val>
            <c:numRef>
              <c:f>(Обзор!$H$234,Обзор!$H$236,Обзор!$H$238)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strRef>
              <c:f>Обзор!$J$233</c:f>
              <c:strCache>
                <c:ptCount val="1"/>
                <c:pt idx="0">
                  <c:v>Жалоба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1 квартал 2020</c:v>
                </c:pt>
                <c:pt idx="1">
                  <c:v>4 квартал 2019 г.</c:v>
                </c:pt>
                <c:pt idx="2">
                  <c:v>1 квартал 2019 г.</c:v>
                </c:pt>
              </c:strCache>
            </c:strRef>
          </c:cat>
          <c:val>
            <c:numRef>
              <c:f>(Обзор!$J$234,Обзор!$J$236,Обзор!$J$238)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Обзор!$L$233</c:f>
              <c:strCache>
                <c:ptCount val="1"/>
                <c:pt idx="0">
                  <c:v>Не обращение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1 квартал 2020</c:v>
                </c:pt>
                <c:pt idx="1">
                  <c:v>4 квартал 2019 г.</c:v>
                </c:pt>
                <c:pt idx="2">
                  <c:v>1 квартал 2019 г.</c:v>
                </c:pt>
              </c:strCache>
            </c:strRef>
          </c:cat>
          <c:val>
            <c:numRef>
              <c:f>(Обзор!$L$234,Обзор!$L$236,Обзор!$L$238)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axId val="102403456"/>
        <c:axId val="102406016"/>
      </c:barChart>
      <c:catAx>
        <c:axId val="102403456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102406016"/>
        <c:crosses val="autoZero"/>
        <c:auto val="1"/>
        <c:lblAlgn val="ctr"/>
        <c:lblOffset val="100"/>
      </c:catAx>
      <c:valAx>
        <c:axId val="102406016"/>
        <c:scaling>
          <c:orientation val="minMax"/>
        </c:scaling>
        <c:axPos val="l"/>
        <c:majorGridlines/>
        <c:numFmt formatCode="General" sourceLinked="1"/>
        <c:tickLblPos val="nextTo"/>
        <c:crossAx val="102403456"/>
        <c:crosses val="autoZero"/>
        <c:crossBetween val="between"/>
      </c:valAx>
    </c:plotArea>
    <c:legend>
      <c:legendPos val="r"/>
      <c:txPr>
        <a:bodyPr/>
        <a:lstStyle/>
        <a:p>
          <a:pPr>
            <a:defRPr sz="1100" b="1"/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35877200055437"/>
          <c:y val="0.19142671456597909"/>
          <c:w val="0.81183424587886766"/>
          <c:h val="0.63271851958793135"/>
        </c:manualLayout>
      </c:layout>
      <c:lineChart>
        <c:grouping val="standard"/>
        <c:ser>
          <c:idx val="0"/>
          <c:order val="0"/>
          <c:tx>
            <c:strRef>
              <c:f>Обзор!$F$233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594194843292933E-2"/>
                  <c:y val="-6.0810440361621504E-2"/>
                </c:manualLayout>
              </c:layout>
              <c:showVal val="1"/>
            </c:dLbl>
            <c:dLbl>
              <c:idx val="1"/>
              <c:layout>
                <c:manualLayout>
                  <c:x val="-7.8431372549019607E-2"/>
                  <c:y val="-5.2646835812190144E-2"/>
                </c:manualLayout>
              </c:layout>
              <c:showVal val="1"/>
            </c:dLbl>
            <c:dLbl>
              <c:idx val="2"/>
              <c:layout>
                <c:manualLayout>
                  <c:x val="-1.254901960784314E-2"/>
                  <c:y val="7.4074074074074094E-3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  <c:showSerName val="1"/>
          </c:dLbls>
          <c:cat>
            <c:strRef>
              <c:f>(Обзор!$A$234,Обзор!$A$236,Обзор!$A$238)</c:f>
              <c:strCache>
                <c:ptCount val="3"/>
                <c:pt idx="0">
                  <c:v>1 квартал 2020</c:v>
                </c:pt>
                <c:pt idx="1">
                  <c:v>4 квартал 2019 г.</c:v>
                </c:pt>
                <c:pt idx="2">
                  <c:v>1 квартал 2019 г.</c:v>
                </c:pt>
              </c:strCache>
            </c:strRef>
          </c:cat>
          <c:val>
            <c:numRef>
              <c:f>(Обзор!$F$235,Обзор!$F$237,Обзор!$F$239)</c:f>
              <c:numCache>
                <c:formatCode>0.00</c:formatCode>
                <c:ptCount val="3"/>
                <c:pt idx="0">
                  <c:v>100</c:v>
                </c:pt>
                <c:pt idx="1">
                  <c:v>99</c:v>
                </c:pt>
                <c:pt idx="2">
                  <c:v>98.86363636363636</c:v>
                </c:pt>
              </c:numCache>
            </c:numRef>
          </c:val>
        </c:ser>
        <c:ser>
          <c:idx val="1"/>
          <c:order val="1"/>
          <c:tx>
            <c:strRef>
              <c:f>Обзор!$H$233</c:f>
              <c:strCache>
                <c:ptCount val="1"/>
                <c:pt idx="0">
                  <c:v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005959549173998E-2"/>
                  <c:y val="-6.3757946923301514E-2"/>
                </c:manualLayout>
              </c:layout>
              <c:showVal val="1"/>
            </c:dLbl>
            <c:dLbl>
              <c:idx val="1"/>
              <c:layout>
                <c:manualLayout>
                  <c:x val="-5.6470607305426933E-2"/>
                  <c:y val="-9.8603966170900101E-2"/>
                </c:manualLayout>
              </c:layout>
              <c:showVal val="1"/>
            </c:dLbl>
            <c:dLbl>
              <c:idx val="2"/>
              <c:layout>
                <c:manualLayout>
                  <c:x val="-3.137254901960785E-2"/>
                  <c:y val="-6.4514144065325171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1 квартал 2020</c:v>
                </c:pt>
                <c:pt idx="1">
                  <c:v>4 квартал 2019 г.</c:v>
                </c:pt>
                <c:pt idx="2">
                  <c:v>1 квартал 2019 г.</c:v>
                </c:pt>
              </c:strCache>
            </c:strRef>
          </c:cat>
          <c:val>
            <c:numRef>
              <c:f>(Обзор!$H$235,Обзор!$H$237,Обзор!$H$239)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1.1363636363636365</c:v>
                </c:pt>
              </c:numCache>
            </c:numRef>
          </c:val>
        </c:ser>
        <c:ser>
          <c:idx val="2"/>
          <c:order val="2"/>
          <c:tx>
            <c:strRef>
              <c:f>Обзор!$J$233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0129319129226526E-2"/>
                  <c:y val="1.357247010790353E-3"/>
                </c:manualLayout>
              </c:layout>
              <c:showVal val="1"/>
            </c:dLbl>
            <c:dLbl>
              <c:idx val="1"/>
              <c:layout>
                <c:manualLayout>
                  <c:x val="-2.1960832663254212E-2"/>
                  <c:y val="2.3579177602800264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1 квартал 2020</c:v>
                </c:pt>
                <c:pt idx="1">
                  <c:v>4 квартал 2019 г.</c:v>
                </c:pt>
                <c:pt idx="2">
                  <c:v>1 квартал 2019 г.</c:v>
                </c:pt>
              </c:strCache>
            </c:strRef>
          </c:cat>
          <c:val>
            <c:numRef>
              <c:f>(Обзор!$J$235,Обзор!$J$237,Обзор!$J$239)</c:f>
              <c:numCache>
                <c:formatCode>0.00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Обзор!$L$233</c:f>
              <c:strCache>
                <c:ptCount val="1"/>
                <c:pt idx="0">
                  <c:v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315135996196424E-2"/>
                  <c:y val="-7.407407407407407E-2"/>
                </c:manualLayout>
              </c:layout>
              <c:showVal val="1"/>
            </c:dLbl>
            <c:dLbl>
              <c:idx val="1"/>
              <c:layout>
                <c:manualLayout>
                  <c:x val="-1.5686274509803921E-2"/>
                  <c:y val="-3.7037037037037056E-2"/>
                </c:manualLayout>
              </c:layout>
              <c:showVal val="1"/>
            </c:dLbl>
            <c:dLbl>
              <c:idx val="2"/>
              <c:layout>
                <c:manualLayout>
                  <c:x val="4.0548592244240553E-2"/>
                  <c:y val="-2.9629629629629856E-2"/>
                </c:manualLayout>
              </c:layout>
              <c:showVal val="1"/>
            </c:dLbl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1 квартал 2020</c:v>
                </c:pt>
                <c:pt idx="1">
                  <c:v>4 квартал 2019 г.</c:v>
                </c:pt>
                <c:pt idx="2">
                  <c:v>1 квартал 2019 г.</c:v>
                </c:pt>
              </c:strCache>
            </c:strRef>
          </c:cat>
          <c:val>
            <c:numRef>
              <c:f>(Обзор!$L$235,Обзор!$L$237,Обзор!$L$239)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03621760"/>
        <c:axId val="106124032"/>
      </c:lineChart>
      <c:catAx>
        <c:axId val="103621760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106124032"/>
        <c:crosses val="autoZero"/>
        <c:lblAlgn val="ctr"/>
        <c:lblOffset val="100"/>
      </c:catAx>
      <c:valAx>
        <c:axId val="106124032"/>
        <c:scaling>
          <c:orientation val="minMax"/>
        </c:scaling>
        <c:axPos val="l"/>
        <c:majorGridlines/>
        <c:numFmt formatCode="0.00" sourceLinked="1"/>
        <c:tickLblPos val="nextTo"/>
        <c:crossAx val="103621760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1.2141470348684605E-2"/>
          <c:y val="3.2075485994125415E-2"/>
          <c:w val="0.9730685153782026"/>
          <c:h val="0.12391587624858813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0.15681779789688494"/>
          <c:y val="7.4487850949994133E-2"/>
          <c:w val="0.52533805184802351"/>
          <c:h val="0.74193144197963101"/>
        </c:manualLayout>
      </c:layout>
      <c:lineChart>
        <c:grouping val="standard"/>
        <c:ser>
          <c:idx val="0"/>
          <c:order val="0"/>
          <c:tx>
            <c:v>Покеазатель активности</c:v>
          </c:tx>
          <c:dLbls>
            <c:showVal val="1"/>
          </c:dLbls>
          <c:cat>
            <c:strRef>
              <c:f>(Обзор!$A$262,Обзор!$C$262,Обзор!$E$262)</c:f>
              <c:strCache>
                <c:ptCount val="3"/>
                <c:pt idx="0">
                  <c:v>1 квартал 2020</c:v>
                </c:pt>
                <c:pt idx="1">
                  <c:v>4 квартал 2019 г.</c:v>
                </c:pt>
                <c:pt idx="2">
                  <c:v>1 квартал 2019 г.</c:v>
                </c:pt>
              </c:strCache>
            </c:strRef>
          </c:cat>
          <c:val>
            <c:numRef>
              <c:f>(Обзор!$A$263,Обзор!$C$263,Обзор!$E$263)</c:f>
              <c:numCache>
                <c:formatCode>0.000</c:formatCode>
                <c:ptCount val="3"/>
                <c:pt idx="0">
                  <c:v>23.73</c:v>
                </c:pt>
                <c:pt idx="1">
                  <c:v>27.594999999999999</c:v>
                </c:pt>
                <c:pt idx="2">
                  <c:v>23.81</c:v>
                </c:pt>
              </c:numCache>
            </c:numRef>
          </c:val>
        </c:ser>
        <c:marker val="1"/>
        <c:axId val="115617792"/>
        <c:axId val="115620480"/>
      </c:lineChart>
      <c:catAx>
        <c:axId val="115617792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5620480"/>
        <c:crosses val="autoZero"/>
        <c:auto val="1"/>
        <c:lblAlgn val="ctr"/>
        <c:lblOffset val="100"/>
      </c:catAx>
      <c:valAx>
        <c:axId val="115620480"/>
        <c:scaling>
          <c:orientation val="minMax"/>
        </c:scaling>
        <c:axPos val="l"/>
        <c:majorGridlines/>
        <c:numFmt formatCode="0.000" sourceLinked="1"/>
        <c:tickLblPos val="nextTo"/>
        <c:crossAx val="115617792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r"/>
    </c:legend>
    <c:plotVisOnly val="1"/>
  </c:chart>
  <c:spPr>
    <a:solidFill>
      <a:srgbClr val="4F81BD">
        <a:lumMod val="20000"/>
        <a:lumOff val="80000"/>
      </a:srgbClr>
    </a:solidFill>
  </c:spPr>
  <c:printSettings>
    <c:headerFooter/>
    <c:pageMargins b="0.75000000000001321" l="0.70000000000000062" r="0.70000000000000062" t="0.7500000000000132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perspective val="30"/>
    </c:view3D>
    <c:plotArea>
      <c:layout>
        <c:manualLayout>
          <c:layoutTarget val="inner"/>
          <c:xMode val="edge"/>
          <c:yMode val="edge"/>
          <c:x val="0.14945878340583144"/>
          <c:y val="5.13585977626181E-2"/>
          <c:w val="0.63116369249065363"/>
          <c:h val="0.79838976688990948"/>
        </c:manualLayout>
      </c:layout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1 квартал 2020</c:v>
                </c:pt>
              </c:strCache>
            </c:strRef>
          </c:tx>
          <c:dLbls>
            <c:dLbl>
              <c:idx val="0"/>
              <c:layout>
                <c:manualLayout>
                  <c:x val="2.8693045230657192E-3"/>
                  <c:y val="0.13156061712996778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val>
            <c:numRef>
              <c:f>'Автоматические данные'!$H$18</c:f>
              <c:numCache>
                <c:formatCode>0.000</c:formatCode>
                <c:ptCount val="1"/>
                <c:pt idx="0">
                  <c:v>1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4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5.5967082541751824E-3"/>
                  <c:y val="0.1894769701296429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1.1000000000000001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1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1.9588478889613535E-2"/>
                  <c:y val="0.22093418132221038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1.0049999999999999</c:v>
                </c:pt>
              </c:numCache>
            </c:numRef>
          </c:val>
          <c:shape val="box"/>
        </c:ser>
        <c:gapWidth val="208"/>
        <c:gapDepth val="183"/>
        <c:shape val="cylinder"/>
        <c:axId val="115735936"/>
        <c:axId val="118490624"/>
        <c:axId val="0"/>
      </c:bar3DChart>
      <c:catAx>
        <c:axId val="115735936"/>
        <c:scaling>
          <c:orientation val="minMax"/>
        </c:scaling>
        <c:delete val="1"/>
        <c:axPos val="b"/>
        <c:tickLblPos val="nextTo"/>
        <c:crossAx val="118490624"/>
        <c:crosses val="autoZero"/>
        <c:auto val="1"/>
        <c:lblAlgn val="ctr"/>
        <c:lblOffset val="100"/>
      </c:catAx>
      <c:valAx>
        <c:axId val="118490624"/>
        <c:scaling>
          <c:orientation val="minMax"/>
        </c:scaling>
        <c:axPos val="l"/>
        <c:majorGridlines/>
        <c:numFmt formatCode="0.000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15735936"/>
        <c:crosses val="autoZero"/>
        <c:crossBetween val="between"/>
      </c:valAx>
    </c:plotArea>
    <c:legend>
      <c:legendPos val="r"/>
      <c:txPr>
        <a:bodyPr/>
        <a:lstStyle/>
        <a:p>
          <a:pPr rtl="0">
            <a:defRPr sz="1100" b="1"/>
          </a:pPr>
          <a:endParaRPr lang="ru-RU"/>
        </a:p>
      </c:txPr>
    </c:legend>
    <c:plotVisOnly val="1"/>
  </c:chart>
  <c:spPr>
    <a:solidFill>
      <a:schemeClr val="bg2">
        <a:lumMod val="9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1 квартал 2020</c:v>
                </c:pt>
              </c:strCache>
            </c:strRef>
          </c:tx>
          <c:dLbls>
            <c:dLbl>
              <c:idx val="0"/>
              <c:layout>
                <c:manualLayout>
                  <c:x val="8.3334368537637728E-3"/>
                  <c:y val="-2.3545083656284771E-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</c:dLbls>
          <c:val>
            <c:numRef>
              <c:f>'Автоматические данные'!$H$17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4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4.2297180027437474E-3"/>
                  <c:y val="0.12773379038141774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  <c:showSerName val="1"/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1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2.3547897804293682E-2"/>
                  <c:y val="-2.2449353563524779E-3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hape val="cylinder"/>
        <c:axId val="118541312"/>
        <c:axId val="120963840"/>
        <c:axId val="0"/>
      </c:bar3DChart>
      <c:catAx>
        <c:axId val="118541312"/>
        <c:scaling>
          <c:orientation val="minMax"/>
        </c:scaling>
        <c:delete val="1"/>
        <c:axPos val="b"/>
        <c:tickLblPos val="nextTo"/>
        <c:crossAx val="120963840"/>
        <c:crosses val="autoZero"/>
        <c:auto val="1"/>
        <c:lblAlgn val="ctr"/>
        <c:lblOffset val="100"/>
      </c:catAx>
      <c:valAx>
        <c:axId val="120963840"/>
        <c:scaling>
          <c:orientation val="minMax"/>
        </c:scaling>
        <c:axPos val="l"/>
        <c:majorGridlines/>
        <c:numFmt formatCode="0.000" sourceLinked="1"/>
        <c:tickLblPos val="nextTo"/>
        <c:crossAx val="118541312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txPr>
        <a:bodyPr/>
        <a:lstStyle/>
        <a:p>
          <a:pPr>
            <a:defRPr sz="1050" b="1"/>
          </a:pPr>
          <a:endParaRPr lang="ru-RU"/>
        </a:p>
      </c:txPr>
    </c:legend>
    <c:plotVisOnly val="1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40822</xdr:colOff>
      <xdr:row>10</xdr:row>
      <xdr:rowOff>149678</xdr:rowOff>
    </xdr:from>
    <xdr:ext cx="8273142" cy="593304"/>
    <xdr:sp macro="" textlink="">
      <xdr:nvSpPr>
        <xdr:cNvPr id="6" name="TextBox 5"/>
        <xdr:cNvSpPr txBox="1"/>
      </xdr:nvSpPr>
      <xdr:spPr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>
    <xdr:from>
      <xdr:col>0</xdr:col>
      <xdr:colOff>0</xdr:colOff>
      <xdr:row>0</xdr:row>
      <xdr:rowOff>13608</xdr:rowOff>
    </xdr:from>
    <xdr:to>
      <xdr:col>12</xdr:col>
      <xdr:colOff>625929</xdr:colOff>
      <xdr:row>30</xdr:row>
      <xdr:rowOff>381000</xdr:rowOff>
    </xdr:to>
    <xdr:sp macro="" textlink="">
      <xdr:nvSpPr>
        <xdr:cNvPr id="7" name="TextBox 6"/>
        <xdr:cNvSpPr txBox="1"/>
      </xdr:nvSpPr>
      <xdr:spPr>
        <a:xfrm>
          <a:off x="0" y="13608"/>
          <a:ext cx="8463643" cy="6232071"/>
        </a:xfrm>
        <a:prstGeom prst="rect">
          <a:avLst/>
        </a:prstGeom>
        <a:noFill/>
        <a:ln w="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ru-RU" sz="3000"/>
            <a:t>	</a:t>
          </a: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5</xdr:col>
      <xdr:colOff>177636</xdr:colOff>
      <xdr:row>1</xdr:row>
      <xdr:rowOff>16986</xdr:rowOff>
    </xdr:from>
    <xdr:to>
      <xdr:col>7</xdr:col>
      <xdr:colOff>312218</xdr:colOff>
      <xdr:row>9</xdr:row>
      <xdr:rowOff>6070</xdr:rowOff>
    </xdr:to>
    <xdr:pic>
      <xdr:nvPicPr>
        <xdr:cNvPr id="8" name="Рисунок 7" descr="buy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83371" y="207486"/>
          <a:ext cx="1456876" cy="181564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11206</xdr:rowOff>
    </xdr:from>
    <xdr:to>
      <xdr:col>6</xdr:col>
      <xdr:colOff>168089</xdr:colOff>
      <xdr:row>197</xdr:row>
      <xdr:rowOff>134471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336177</xdr:colOff>
      <xdr:row>181</xdr:row>
      <xdr:rowOff>179295</xdr:rowOff>
    </xdr:from>
    <xdr:to>
      <xdr:col>12</xdr:col>
      <xdr:colOff>537883</xdr:colOff>
      <xdr:row>195</xdr:row>
      <xdr:rowOff>123265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4004</xdr:colOff>
      <xdr:row>207</xdr:row>
      <xdr:rowOff>56030</xdr:rowOff>
    </xdr:from>
    <xdr:to>
      <xdr:col>12</xdr:col>
      <xdr:colOff>612322</xdr:colOff>
      <xdr:row>228</xdr:row>
      <xdr:rowOff>67236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240</xdr:row>
      <xdr:rowOff>57150</xdr:rowOff>
    </xdr:from>
    <xdr:to>
      <xdr:col>6</xdr:col>
      <xdr:colOff>400051</xdr:colOff>
      <xdr:row>258</xdr:row>
      <xdr:rowOff>47625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466724</xdr:colOff>
      <xdr:row>240</xdr:row>
      <xdr:rowOff>57150</xdr:rowOff>
    </xdr:from>
    <xdr:to>
      <xdr:col>12</xdr:col>
      <xdr:colOff>571499</xdr:colOff>
      <xdr:row>258</xdr:row>
      <xdr:rowOff>57150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145676</xdr:colOff>
      <xdr:row>259</xdr:row>
      <xdr:rowOff>11204</xdr:rowOff>
    </xdr:from>
    <xdr:to>
      <xdr:col>12</xdr:col>
      <xdr:colOff>605116</xdr:colOff>
      <xdr:row>263</xdr:row>
      <xdr:rowOff>22411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33618</xdr:colOff>
      <xdr:row>265</xdr:row>
      <xdr:rowOff>89647</xdr:rowOff>
    </xdr:from>
    <xdr:to>
      <xdr:col>12</xdr:col>
      <xdr:colOff>605117</xdr:colOff>
      <xdr:row>280</xdr:row>
      <xdr:rowOff>112059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33617</xdr:colOff>
      <xdr:row>265</xdr:row>
      <xdr:rowOff>56030</xdr:rowOff>
    </xdr:from>
    <xdr:to>
      <xdr:col>6</xdr:col>
      <xdr:colOff>11206</xdr:colOff>
      <xdr:row>280</xdr:row>
      <xdr:rowOff>134472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358</xdr:row>
      <xdr:rowOff>0</xdr:rowOff>
    </xdr:from>
    <xdr:ext cx="8516469" cy="327141"/>
    <xdr:sp macro="" textlink="">
      <xdr:nvSpPr>
        <xdr:cNvPr id="18" name="TextBox 17"/>
        <xdr:cNvSpPr txBox="1"/>
      </xdr:nvSpPr>
      <xdr:spPr>
        <a:xfrm>
          <a:off x="33618" y="75449206"/>
          <a:ext cx="851646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5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_2015-1/ito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3">
          <cell r="E3">
            <v>87</v>
          </cell>
        </row>
        <row r="69">
          <cell r="E69">
            <v>0</v>
          </cell>
        </row>
        <row r="71">
          <cell r="E71">
            <v>0</v>
          </cell>
        </row>
        <row r="73">
          <cell r="E73">
            <v>0</v>
          </cell>
        </row>
        <row r="79">
          <cell r="E79">
            <v>0</v>
          </cell>
        </row>
        <row r="81">
          <cell r="E81">
            <v>0</v>
          </cell>
        </row>
        <row r="83">
          <cell r="E83">
            <v>0</v>
          </cell>
        </row>
        <row r="85">
          <cell r="E85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Office_Word5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_________Microsoft_Office_Word4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_________Microsoft_Office_Word3.docx"/><Relationship Id="rId5" Type="http://schemas.openxmlformats.org/officeDocument/2006/relationships/package" Target="../embeddings/_________Microsoft_Office_Word2.docx"/><Relationship Id="rId4" Type="http://schemas.openxmlformats.org/officeDocument/2006/relationships/package" Target="../embeddings/_________Microsoft_Office_Word1.doc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88"/>
  <sheetViews>
    <sheetView view="pageLayout" topLeftCell="A362" zoomScale="85" zoomScalePageLayoutView="85" workbookViewId="0">
      <selection activeCell="O347" sqref="O347"/>
    </sheetView>
  </sheetViews>
  <sheetFormatPr defaultRowHeight="14.4"/>
  <cols>
    <col min="13" max="13" width="9" customWidth="1"/>
    <col min="14" max="14" width="9.109375" hidden="1" customWidth="1"/>
  </cols>
  <sheetData>
    <row r="1" spans="1:14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4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4" ht="39" customHeight="1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</row>
    <row r="6" spans="1:14" ht="15" customHeight="1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</row>
    <row r="7" spans="1:14" ht="15" customHeight="1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</row>
    <row r="8" spans="1:14" ht="15" customHeight="1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</row>
    <row r="9" spans="1:14" ht="15" customHeigh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</row>
    <row r="10" spans="1:14" ht="15" customHeight="1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</row>
    <row r="11" spans="1:14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</row>
    <row r="12" spans="1:14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</row>
    <row r="13" spans="1:14" ht="8.25" customHeight="1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</row>
    <row r="14" spans="1:14" hidden="1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</row>
    <row r="15" spans="1:14" hidden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idden="1">
      <c r="A16" s="104" t="s">
        <v>0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pans="1:14" ht="16.5" customHeight="1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pans="1:14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</row>
    <row r="19" spans="1:14" ht="50.25" customHeight="1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</row>
    <row r="20" spans="1:1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>
      <c r="A21" s="106" t="s">
        <v>132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</row>
    <row r="22" spans="1:14" ht="76.5" customHeight="1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</row>
    <row r="23" spans="1:14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</row>
    <row r="24" spans="1:14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</row>
    <row r="25" spans="1:14" ht="15" hidden="1" customHeight="1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</row>
    <row r="26" spans="1:14" ht="15" hidden="1" customHeight="1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</row>
    <row r="27" spans="1:14" ht="15" hidden="1" customHeight="1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</row>
    <row r="28" spans="1:14" ht="9.75" customHeight="1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</row>
    <row r="29" spans="1:14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4" ht="7.5" customHeight="1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</row>
    <row r="31" spans="1:14" ht="30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51" ht="3" customHeight="1"/>
    <row r="58" ht="10.5" customHeight="1"/>
    <row r="59" ht="15" hidden="1" customHeight="1"/>
    <row r="60" ht="15" hidden="1" customHeight="1"/>
    <row r="61" ht="15" hidden="1" customHeight="1"/>
    <row r="62" ht="8.25" customHeight="1"/>
    <row r="68" ht="3" customHeight="1"/>
    <row r="169" spans="1:14">
      <c r="A169" s="108" t="s">
        <v>1</v>
      </c>
      <c r="B169" s="108"/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</row>
    <row r="170" spans="1:14">
      <c r="A170" s="108"/>
      <c r="B170" s="108"/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</row>
    <row r="171" spans="1:14" ht="28.5" customHeight="1">
      <c r="A171" s="108"/>
      <c r="B171" s="108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</row>
    <row r="172" spans="1:14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ht="17.399999999999999">
      <c r="A173" s="109" t="s">
        <v>2</v>
      </c>
      <c r="B173" s="110"/>
      <c r="C173" s="110"/>
      <c r="D173" s="111"/>
      <c r="E173" s="112" t="s">
        <v>3</v>
      </c>
      <c r="F173" s="113"/>
      <c r="G173" s="114"/>
      <c r="H173" s="112" t="s">
        <v>4</v>
      </c>
      <c r="I173" s="113"/>
      <c r="J173" s="114"/>
      <c r="K173" s="112" t="s">
        <v>5</v>
      </c>
      <c r="L173" s="113"/>
      <c r="M173" s="114"/>
      <c r="N173" s="4"/>
    </row>
    <row r="174" spans="1:14" ht="17.399999999999999">
      <c r="A174" s="115" t="str">
        <f>'Ручные данные'!$I$3</f>
        <v>1 квартал 2020</v>
      </c>
      <c r="B174" s="116"/>
      <c r="C174" s="116"/>
      <c r="D174" s="117"/>
      <c r="E174" s="118">
        <v>30</v>
      </c>
      <c r="F174" s="119"/>
      <c r="G174" s="120"/>
      <c r="H174" s="118">
        <v>50</v>
      </c>
      <c r="I174" s="119"/>
      <c r="J174" s="120"/>
      <c r="K174" s="118">
        <v>6</v>
      </c>
      <c r="L174" s="119"/>
      <c r="M174" s="120"/>
      <c r="N174" s="4"/>
    </row>
    <row r="175" spans="1:14" ht="17.399999999999999">
      <c r="A175" s="115" t="str">
        <f>'Ручные данные'!$I$4</f>
        <v>4 квартал 2019 г.</v>
      </c>
      <c r="B175" s="116"/>
      <c r="C175" s="116"/>
      <c r="D175" s="117"/>
      <c r="E175" s="118">
        <v>29</v>
      </c>
      <c r="F175" s="119"/>
      <c r="G175" s="120"/>
      <c r="H175" s="118">
        <v>47</v>
      </c>
      <c r="I175" s="119"/>
      <c r="J175" s="120"/>
      <c r="K175" s="118">
        <v>24</v>
      </c>
      <c r="L175" s="119"/>
      <c r="M175" s="120"/>
      <c r="N175" s="4"/>
    </row>
    <row r="176" spans="1:14" ht="17.399999999999999">
      <c r="A176" s="115" t="str">
        <f>'Ручные данные'!$I$5</f>
        <v>1 квартал 2019 г.</v>
      </c>
      <c r="B176" s="116"/>
      <c r="C176" s="116"/>
      <c r="D176" s="117"/>
      <c r="E176" s="118">
        <v>31</v>
      </c>
      <c r="F176" s="119"/>
      <c r="G176" s="120"/>
      <c r="H176" s="118">
        <v>29</v>
      </c>
      <c r="I176" s="119"/>
      <c r="J176" s="120"/>
      <c r="K176" s="118">
        <v>27</v>
      </c>
      <c r="L176" s="119"/>
      <c r="M176" s="120"/>
      <c r="N176" s="4"/>
    </row>
    <row r="177" spans="1:1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>
      <c r="A178" s="4"/>
      <c r="B178" s="4"/>
      <c r="C178" s="4"/>
      <c r="D178" s="4"/>
      <c r="E178" s="4"/>
      <c r="F178" s="4"/>
      <c r="G178" s="4"/>
      <c r="H178" s="121" t="s">
        <v>20</v>
      </c>
      <c r="I178" s="121"/>
      <c r="J178" s="121"/>
      <c r="K178" s="121"/>
      <c r="L178" s="121"/>
      <c r="M178" s="121"/>
    </row>
    <row r="179" spans="1:13">
      <c r="A179" s="4"/>
      <c r="B179" s="4"/>
      <c r="C179" s="4"/>
      <c r="D179" s="4"/>
      <c r="E179" s="4"/>
      <c r="F179" s="4"/>
      <c r="G179" s="4"/>
      <c r="H179" s="121"/>
      <c r="I179" s="121"/>
      <c r="J179" s="121"/>
      <c r="K179" s="121"/>
      <c r="L179" s="121"/>
      <c r="M179" s="121"/>
    </row>
    <row r="180" spans="1:13">
      <c r="A180" s="4"/>
      <c r="B180" s="4"/>
      <c r="C180" s="4"/>
      <c r="D180" s="4"/>
      <c r="E180" s="4"/>
      <c r="F180" s="4"/>
      <c r="G180" s="4"/>
      <c r="H180" s="121"/>
      <c r="I180" s="121"/>
      <c r="J180" s="121"/>
      <c r="K180" s="121"/>
      <c r="L180" s="121"/>
      <c r="M180" s="121"/>
    </row>
    <row r="181" spans="1:1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1:1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1:14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1:1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1:14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1:14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1:14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1:14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1:14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1:14">
      <c r="A200" s="122" t="s">
        <v>16</v>
      </c>
      <c r="B200" s="122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</row>
    <row r="201" spans="1:14">
      <c r="A201" s="122"/>
      <c r="B201" s="122"/>
      <c r="C201" s="122"/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</row>
    <row r="202" spans="1:14" ht="38.25" customHeight="1">
      <c r="A202" s="122"/>
      <c r="B202" s="122"/>
      <c r="C202" s="122"/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</row>
    <row r="203" spans="1:14" ht="17.399999999999999">
      <c r="A203" s="123" t="s">
        <v>2</v>
      </c>
      <c r="B203" s="124"/>
      <c r="C203" s="124"/>
      <c r="D203" s="125"/>
      <c r="E203" s="126" t="s">
        <v>3</v>
      </c>
      <c r="F203" s="127"/>
      <c r="G203" s="128"/>
      <c r="H203" s="126" t="s">
        <v>4</v>
      </c>
      <c r="I203" s="127"/>
      <c r="J203" s="128"/>
      <c r="K203" s="126" t="s">
        <v>5</v>
      </c>
      <c r="L203" s="127"/>
      <c r="M203" s="128"/>
    </row>
    <row r="204" spans="1:14" ht="17.399999999999999">
      <c r="A204" s="132" t="str">
        <f>'Ручные данные'!$I$3</f>
        <v>1 квартал 2020</v>
      </c>
      <c r="B204" s="133"/>
      <c r="C204" s="133"/>
      <c r="D204" s="134"/>
      <c r="E204" s="129">
        <f>'Автоматические данные'!$H$8</f>
        <v>34.880000000000003</v>
      </c>
      <c r="F204" s="130"/>
      <c r="G204" s="131"/>
      <c r="H204" s="129">
        <f>'Автоматические данные'!$H$9</f>
        <v>58.1</v>
      </c>
      <c r="I204" s="130"/>
      <c r="J204" s="131"/>
      <c r="K204" s="129">
        <f>'Автоматические данные'!$H$10</f>
        <v>7</v>
      </c>
      <c r="L204" s="130"/>
      <c r="M204" s="131"/>
    </row>
    <row r="205" spans="1:14" ht="17.399999999999999">
      <c r="A205" s="132" t="str">
        <f>'Ручные данные'!$I$4</f>
        <v>4 квартал 2019 г.</v>
      </c>
      <c r="B205" s="133"/>
      <c r="C205" s="133"/>
      <c r="D205" s="134"/>
      <c r="E205" s="129">
        <f>'Автоматические данные'!$J$8</f>
        <v>29</v>
      </c>
      <c r="F205" s="130"/>
      <c r="G205" s="131"/>
      <c r="H205" s="129">
        <f>'Автоматические данные'!$J$9</f>
        <v>47</v>
      </c>
      <c r="I205" s="130"/>
      <c r="J205" s="131"/>
      <c r="K205" s="129">
        <f>'Автоматические данные'!$J$10</f>
        <v>24</v>
      </c>
      <c r="L205" s="130"/>
      <c r="M205" s="131"/>
    </row>
    <row r="206" spans="1:14" ht="17.399999999999999">
      <c r="A206" s="132" t="str">
        <f>'Ручные данные'!$I$5</f>
        <v>1 квартал 2019 г.</v>
      </c>
      <c r="B206" s="133"/>
      <c r="C206" s="133"/>
      <c r="D206" s="134"/>
      <c r="E206" s="129">
        <f>'Автоматические данные'!$L$8</f>
        <v>35.6</v>
      </c>
      <c r="F206" s="130"/>
      <c r="G206" s="131"/>
      <c r="H206" s="129">
        <f>'Автоматические данные'!$L$9</f>
        <v>33.299999999999997</v>
      </c>
      <c r="I206" s="130"/>
      <c r="J206" s="131"/>
      <c r="K206" s="129">
        <f>'Автоматические данные'!$L$10</f>
        <v>31</v>
      </c>
      <c r="L206" s="130"/>
      <c r="M206" s="131"/>
    </row>
    <row r="207" spans="1:1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4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1:1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1:1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1:1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1:1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1:1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1:1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1:1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 spans="1:1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 spans="1:1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 spans="1:1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 spans="1:14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  <row r="226" spans="1:14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</row>
    <row r="227" spans="1:14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</row>
    <row r="228" spans="1:14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 spans="1:14" ht="21" customHeight="1"/>
    <row r="230" spans="1:14">
      <c r="A230" s="147" t="s">
        <v>25</v>
      </c>
      <c r="B230" s="147"/>
      <c r="C230" s="147"/>
      <c r="D230" s="147"/>
      <c r="E230" s="147"/>
      <c r="F230" s="147"/>
      <c r="G230" s="147"/>
      <c r="H230" s="147"/>
      <c r="I230" s="147"/>
      <c r="J230" s="147"/>
      <c r="K230" s="147"/>
      <c r="L230" s="147"/>
      <c r="M230" s="147"/>
      <c r="N230" s="147"/>
    </row>
    <row r="231" spans="1:14">
      <c r="A231" s="147"/>
      <c r="B231" s="147"/>
      <c r="C231" s="147"/>
      <c r="D231" s="147"/>
      <c r="E231" s="147"/>
      <c r="F231" s="147"/>
      <c r="G231" s="147"/>
      <c r="H231" s="147"/>
      <c r="I231" s="147"/>
      <c r="J231" s="147"/>
      <c r="K231" s="147"/>
      <c r="L231" s="147"/>
      <c r="M231" s="147"/>
      <c r="N231" s="147"/>
    </row>
    <row r="232" spans="1:14" ht="18.75" customHeight="1">
      <c r="A232" s="147"/>
      <c r="B232" s="147"/>
      <c r="C232" s="147"/>
      <c r="D232" s="147"/>
      <c r="E232" s="147"/>
      <c r="F232" s="147"/>
      <c r="G232" s="147"/>
      <c r="H232" s="147"/>
      <c r="I232" s="147"/>
      <c r="J232" s="147"/>
      <c r="K232" s="147"/>
      <c r="L232" s="147"/>
      <c r="M232" s="147"/>
      <c r="N232" s="147"/>
    </row>
    <row r="233" spans="1:14" ht="22.5" customHeight="1">
      <c r="A233" s="148" t="s">
        <v>2</v>
      </c>
      <c r="B233" s="151"/>
      <c r="C233" s="152"/>
      <c r="D233" s="152"/>
      <c r="E233" s="153"/>
      <c r="F233" s="148" t="s">
        <v>27</v>
      </c>
      <c r="G233" s="149"/>
      <c r="H233" s="148" t="s">
        <v>26</v>
      </c>
      <c r="I233" s="150"/>
      <c r="J233" s="148" t="s">
        <v>23</v>
      </c>
      <c r="K233" s="149"/>
      <c r="L233" s="148" t="s">
        <v>24</v>
      </c>
      <c r="M233" s="149"/>
    </row>
    <row r="234" spans="1:14" ht="17.399999999999999">
      <c r="A234" s="135" t="str">
        <f>'Ручные данные'!$I$3</f>
        <v>1 квартал 2020</v>
      </c>
      <c r="B234" s="136"/>
      <c r="C234" s="137"/>
      <c r="D234" s="137"/>
      <c r="E234" s="138"/>
      <c r="F234" s="49">
        <v>86</v>
      </c>
      <c r="G234" s="142"/>
      <c r="H234" s="145">
        <f>'Автоматические данные'!$H$12</f>
        <v>0</v>
      </c>
      <c r="I234" s="146"/>
      <c r="J234" s="145">
        <v>0</v>
      </c>
      <c r="K234" s="146"/>
      <c r="L234" s="145">
        <v>0</v>
      </c>
      <c r="M234" s="146"/>
    </row>
    <row r="235" spans="1:14" ht="17.399999999999999">
      <c r="A235" s="139"/>
      <c r="B235" s="140"/>
      <c r="C235" s="140"/>
      <c r="D235" s="140"/>
      <c r="E235" s="141"/>
      <c r="F235" s="143">
        <f>SUM(F234/'Автоматические данные'!H15*100)</f>
        <v>100</v>
      </c>
      <c r="G235" s="144"/>
      <c r="H235" s="143">
        <f>SUM(H234/'Автоматические данные'!H15*100)</f>
        <v>0</v>
      </c>
      <c r="I235" s="144"/>
      <c r="J235" s="143">
        <f>SUM(J234/'Автоматические данные'!H15*100)</f>
        <v>0</v>
      </c>
      <c r="K235" s="144"/>
      <c r="L235" s="143">
        <f>SUM(L234/'Автоматические данные'!H15*100)</f>
        <v>0</v>
      </c>
      <c r="M235" s="144"/>
    </row>
    <row r="236" spans="1:14" ht="17.399999999999999">
      <c r="A236" s="154" t="str">
        <f>'Ручные данные'!$I$4</f>
        <v>4 квартал 2019 г.</v>
      </c>
      <c r="B236" s="155"/>
      <c r="C236" s="156"/>
      <c r="D236" s="156"/>
      <c r="E236" s="157"/>
      <c r="F236" s="49">
        <v>99</v>
      </c>
      <c r="G236" s="50"/>
      <c r="H236" s="49">
        <f>'Автоматические данные'!$J$12</f>
        <v>0</v>
      </c>
      <c r="I236" s="50"/>
      <c r="J236" s="49">
        <v>1</v>
      </c>
      <c r="K236" s="50"/>
      <c r="L236" s="49">
        <v>0</v>
      </c>
      <c r="M236" s="50"/>
    </row>
    <row r="237" spans="1:14" ht="17.399999999999999">
      <c r="A237" s="158"/>
      <c r="B237" s="159"/>
      <c r="C237" s="159"/>
      <c r="D237" s="159"/>
      <c r="E237" s="160"/>
      <c r="F237" s="143">
        <f>SUM(F236/'Автоматические данные'!J15*100)</f>
        <v>99</v>
      </c>
      <c r="G237" s="144"/>
      <c r="H237" s="143">
        <f>SUM(H236/'Автоматические данные'!J15*100)</f>
        <v>0</v>
      </c>
      <c r="I237" s="144"/>
      <c r="J237" s="143">
        <f>SUM(J236/'Автоматические данные'!J15*100)</f>
        <v>1</v>
      </c>
      <c r="K237" s="144"/>
      <c r="L237" s="143">
        <f>SUM(L236/'Автоматические данные'!L15*100)</f>
        <v>0</v>
      </c>
      <c r="M237" s="144"/>
    </row>
    <row r="238" spans="1:14" ht="17.399999999999999">
      <c r="A238" s="161" t="str">
        <f>'Ручные данные'!$I$5</f>
        <v>1 квартал 2019 г.</v>
      </c>
      <c r="B238" s="162"/>
      <c r="C238" s="163"/>
      <c r="D238" s="163"/>
      <c r="E238" s="164"/>
      <c r="F238" s="49">
        <v>87</v>
      </c>
      <c r="G238" s="50"/>
      <c r="H238" s="49">
        <f>'Автоматические данные'!$L$12</f>
        <v>1</v>
      </c>
      <c r="I238" s="50"/>
      <c r="J238" s="49">
        <f>'Автоматические данные'!$L$13</f>
        <v>0</v>
      </c>
      <c r="K238" s="50"/>
      <c r="L238" s="49">
        <f>'Автоматические данные'!$L$14</f>
        <v>0</v>
      </c>
      <c r="M238" s="50"/>
    </row>
    <row r="239" spans="1:14" ht="17.399999999999999">
      <c r="A239" s="165"/>
      <c r="B239" s="166"/>
      <c r="C239" s="166"/>
      <c r="D239" s="166"/>
      <c r="E239" s="167"/>
      <c r="F239" s="143">
        <f>SUM(F238/'Автоматические данные'!L15*100)</f>
        <v>98.86363636363636</v>
      </c>
      <c r="G239" s="144"/>
      <c r="H239" s="143">
        <f>SUM(H238/'Автоматические данные'!L15*100)</f>
        <v>1.1363636363636365</v>
      </c>
      <c r="I239" s="144"/>
      <c r="J239" s="143">
        <f>SUM(J238/'Автоматические данные'!L15*100)</f>
        <v>0</v>
      </c>
      <c r="K239" s="144"/>
      <c r="L239" s="143">
        <f>SUM(Обзор!L238/'Автоматические данные'!L15*100)</f>
        <v>0</v>
      </c>
      <c r="M239" s="144"/>
    </row>
    <row r="240" spans="1:14" ht="24.75" customHeight="1">
      <c r="A240" s="171" t="s">
        <v>29</v>
      </c>
      <c r="B240" s="171"/>
      <c r="C240" s="171"/>
      <c r="D240" s="171"/>
      <c r="E240" s="171"/>
      <c r="F240" s="171"/>
      <c r="G240" s="171"/>
      <c r="H240" s="171" t="s">
        <v>30</v>
      </c>
      <c r="I240" s="172"/>
      <c r="J240" s="172"/>
      <c r="K240" s="172"/>
      <c r="L240" s="172"/>
      <c r="M240" s="172"/>
    </row>
    <row r="241" spans="1:1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1:1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1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spans="1:1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1:1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 spans="1:1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1:1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 spans="1:1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1:1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1:1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1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1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1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1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1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1:1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spans="1:1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1:1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1:13" ht="48" customHeight="1">
      <c r="A260" s="175" t="s">
        <v>31</v>
      </c>
      <c r="B260" s="175"/>
      <c r="C260" s="175"/>
      <c r="D260" s="175"/>
      <c r="E260" s="175"/>
      <c r="F260" s="175"/>
      <c r="G260" s="7"/>
      <c r="H260" s="8"/>
      <c r="I260" s="8"/>
      <c r="J260" s="8"/>
      <c r="K260" s="8"/>
      <c r="L260" s="8"/>
      <c r="M260" s="8"/>
    </row>
    <row r="261" spans="1:1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70.5" customHeight="1">
      <c r="A262" s="173" t="str">
        <f>'Ручные данные'!$I$3</f>
        <v>1 квартал 2020</v>
      </c>
      <c r="B262" s="174"/>
      <c r="C262" s="173" t="str">
        <f>'Ручные данные'!$I$4</f>
        <v>4 квартал 2019 г.</v>
      </c>
      <c r="D262" s="174"/>
      <c r="E262" s="173" t="str">
        <f>'Ручные данные'!$I$5</f>
        <v>1 квартал 2019 г.</v>
      </c>
      <c r="F262" s="174"/>
      <c r="G262" s="3"/>
      <c r="H262" s="3"/>
      <c r="I262" s="3"/>
      <c r="J262" s="3"/>
      <c r="K262" s="3"/>
      <c r="L262" s="3"/>
      <c r="M262" s="3"/>
    </row>
    <row r="263" spans="1:13" ht="73.5" customHeight="1">
      <c r="A263" s="176">
        <f>'Автоматические данные'!$H$16</f>
        <v>23.73</v>
      </c>
      <c r="B263" s="177"/>
      <c r="C263" s="176">
        <f>'Автоматические данные'!$J$16</f>
        <v>27.594999999999999</v>
      </c>
      <c r="D263" s="177"/>
      <c r="E263" s="176">
        <f>'Автоматические данные'!$L$16</f>
        <v>23.81</v>
      </c>
      <c r="F263" s="177"/>
      <c r="G263" s="3"/>
      <c r="H263" s="3"/>
      <c r="I263" s="3"/>
      <c r="J263" s="3"/>
      <c r="K263" s="3"/>
      <c r="L263" s="3"/>
      <c r="M263" s="3"/>
    </row>
    <row r="264" spans="1:13" ht="9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33.75" customHeight="1">
      <c r="A265" s="168" t="s">
        <v>33</v>
      </c>
      <c r="B265" s="168"/>
      <c r="C265" s="168"/>
      <c r="D265" s="168"/>
      <c r="E265" s="168"/>
      <c r="F265" s="168"/>
      <c r="G265" s="169" t="s">
        <v>34</v>
      </c>
      <c r="H265" s="169"/>
      <c r="I265" s="169"/>
      <c r="J265" s="169"/>
      <c r="K265" s="169"/>
      <c r="L265" s="169"/>
      <c r="M265" s="170"/>
    </row>
    <row r="266" spans="1:13">
      <c r="A266" s="4"/>
      <c r="B266" s="4"/>
      <c r="C266" s="4"/>
      <c r="D266" s="4"/>
      <c r="E266" s="4"/>
      <c r="F266" s="4"/>
      <c r="G266" s="9"/>
      <c r="H266" s="9"/>
      <c r="I266" s="9"/>
      <c r="J266" s="9"/>
      <c r="K266" s="9"/>
      <c r="L266" s="9"/>
      <c r="M266" s="9"/>
    </row>
    <row r="267" spans="1:13">
      <c r="G267" s="9"/>
      <c r="H267" s="9"/>
      <c r="I267" s="9"/>
      <c r="J267" s="9"/>
      <c r="K267" s="9"/>
      <c r="L267" s="9"/>
      <c r="M267" s="9"/>
    </row>
    <row r="268" spans="1:13">
      <c r="G268" s="9"/>
      <c r="H268" s="9"/>
      <c r="I268" s="9"/>
      <c r="J268" s="9"/>
      <c r="K268" s="9"/>
      <c r="L268" s="9"/>
      <c r="M268" s="9"/>
    </row>
    <row r="269" spans="1:13">
      <c r="G269" s="9"/>
      <c r="H269" s="9"/>
      <c r="I269" s="9"/>
      <c r="J269" s="9"/>
      <c r="K269" s="9"/>
      <c r="L269" s="9"/>
      <c r="M269" s="9"/>
    </row>
    <row r="270" spans="1:13">
      <c r="G270" s="9"/>
      <c r="H270" s="9"/>
      <c r="I270" s="9"/>
      <c r="J270" s="9"/>
      <c r="K270" s="9"/>
      <c r="L270" s="9"/>
      <c r="M270" s="9"/>
    </row>
    <row r="271" spans="1:13">
      <c r="G271" s="9"/>
      <c r="H271" s="9"/>
      <c r="I271" s="9"/>
      <c r="J271" s="9"/>
      <c r="K271" s="9"/>
      <c r="L271" s="9"/>
      <c r="M271" s="9"/>
    </row>
    <row r="272" spans="1:13">
      <c r="G272" s="9"/>
      <c r="H272" s="9"/>
      <c r="I272" s="9"/>
      <c r="J272" s="9"/>
      <c r="K272" s="9"/>
      <c r="L272" s="9"/>
      <c r="M272" s="9"/>
    </row>
    <row r="273" spans="1:14">
      <c r="G273" s="9"/>
      <c r="H273" s="9"/>
      <c r="I273" s="9"/>
      <c r="J273" s="9"/>
      <c r="K273" s="9"/>
      <c r="L273" s="9"/>
      <c r="M273" s="9"/>
    </row>
    <row r="274" spans="1:14">
      <c r="G274" s="9"/>
      <c r="H274" s="9"/>
      <c r="I274" s="9"/>
      <c r="J274" s="9"/>
      <c r="K274" s="9"/>
      <c r="L274" s="9"/>
      <c r="M274" s="9"/>
    </row>
    <row r="275" spans="1:14">
      <c r="G275" s="9"/>
      <c r="H275" s="9"/>
      <c r="I275" s="9"/>
      <c r="J275" s="9"/>
      <c r="K275" s="9"/>
      <c r="L275" s="9"/>
      <c r="M275" s="9"/>
    </row>
    <row r="276" spans="1:14">
      <c r="G276" s="9"/>
      <c r="H276" s="9"/>
      <c r="I276" s="9"/>
      <c r="J276" s="9"/>
      <c r="K276" s="9"/>
      <c r="L276" s="9"/>
      <c r="M276" s="9"/>
    </row>
    <row r="277" spans="1:14">
      <c r="G277" s="9"/>
      <c r="H277" s="9"/>
      <c r="I277" s="9"/>
      <c r="J277" s="9"/>
      <c r="K277" s="9"/>
      <c r="L277" s="9"/>
      <c r="M277" s="9"/>
    </row>
    <row r="278" spans="1:14">
      <c r="G278" s="9"/>
      <c r="H278" s="9"/>
      <c r="I278" s="9"/>
      <c r="J278" s="9"/>
      <c r="K278" s="9"/>
      <c r="L278" s="9"/>
      <c r="M278" s="9"/>
    </row>
    <row r="279" spans="1:14">
      <c r="G279" s="9"/>
      <c r="H279" s="9"/>
      <c r="I279" s="9"/>
      <c r="J279" s="9"/>
      <c r="K279" s="9"/>
      <c r="L279" s="9"/>
      <c r="M279" s="9"/>
    </row>
    <row r="280" spans="1:14">
      <c r="G280" s="9"/>
      <c r="H280" s="9"/>
      <c r="I280" s="9"/>
      <c r="J280" s="9"/>
      <c r="K280" s="9"/>
      <c r="L280" s="9"/>
      <c r="M280" s="9"/>
    </row>
    <row r="281" spans="1:14">
      <c r="G281" s="9"/>
      <c r="H281" s="9"/>
      <c r="I281" s="9"/>
      <c r="J281" s="9"/>
      <c r="K281" s="9"/>
      <c r="L281" s="9"/>
      <c r="M281" s="9"/>
    </row>
    <row r="282" spans="1:14" ht="55.5" customHeight="1">
      <c r="A282" s="48" t="s">
        <v>37</v>
      </c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</row>
    <row r="283" spans="1:14" ht="21">
      <c r="A283" s="89"/>
      <c r="B283" s="89"/>
      <c r="C283" s="89"/>
      <c r="D283" s="89"/>
      <c r="E283" s="89"/>
      <c r="F283" s="89"/>
      <c r="G283" s="89"/>
      <c r="H283" s="89"/>
      <c r="I283" s="89"/>
      <c r="J283" s="89"/>
      <c r="K283" s="89"/>
      <c r="L283" s="89"/>
      <c r="M283" s="89"/>
    </row>
    <row r="284" spans="1:14" ht="18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</row>
    <row r="285" spans="1:14" ht="46.5" customHeight="1">
      <c r="A285" s="92" t="s">
        <v>38</v>
      </c>
      <c r="B285" s="93"/>
      <c r="C285" s="93"/>
      <c r="D285" s="93"/>
      <c r="E285" s="93"/>
      <c r="F285" s="93"/>
      <c r="G285" s="94"/>
      <c r="H285" s="90" t="str">
        <f>'Ручные данные'!$I$3</f>
        <v>1 квартал 2020</v>
      </c>
      <c r="I285" s="91"/>
      <c r="J285" s="90" t="str">
        <f>'Ручные данные'!$I$4</f>
        <v>4 квартал 2019 г.</v>
      </c>
      <c r="K285" s="91"/>
      <c r="L285" s="90" t="str">
        <f>'Ручные данные'!$I$5</f>
        <v>1 квартал 2019 г.</v>
      </c>
      <c r="M285" s="91"/>
    </row>
    <row r="286" spans="1:14" ht="17.399999999999999">
      <c r="A286" s="95" t="s">
        <v>39</v>
      </c>
      <c r="B286" s="96"/>
      <c r="C286" s="96"/>
      <c r="D286" s="96"/>
      <c r="E286" s="96"/>
      <c r="F286" s="96"/>
      <c r="G286" s="97"/>
      <c r="H286" s="49">
        <v>6</v>
      </c>
      <c r="I286" s="50"/>
      <c r="J286" s="49">
        <v>2</v>
      </c>
      <c r="K286" s="50"/>
      <c r="L286" s="49">
        <v>0</v>
      </c>
      <c r="M286" s="50"/>
    </row>
    <row r="287" spans="1:14" ht="17.399999999999999">
      <c r="A287" s="98"/>
      <c r="B287" s="99"/>
      <c r="C287" s="99"/>
      <c r="D287" s="99"/>
      <c r="E287" s="99"/>
      <c r="F287" s="99"/>
      <c r="G287" s="100"/>
      <c r="H287" s="51">
        <v>6.1219999999999999</v>
      </c>
      <c r="I287" s="52"/>
      <c r="J287" s="51">
        <f>'Автоматические данные'!$J$28</f>
        <v>1.9230769230769231</v>
      </c>
      <c r="K287" s="52"/>
      <c r="L287" s="51">
        <f>'Автоматические данные'!$L$28</f>
        <v>0</v>
      </c>
      <c r="M287" s="52"/>
    </row>
    <row r="288" spans="1:14" ht="17.399999999999999">
      <c r="A288" s="101"/>
      <c r="B288" s="102"/>
      <c r="C288" s="102"/>
      <c r="D288" s="102"/>
      <c r="E288" s="102"/>
      <c r="F288" s="102"/>
      <c r="G288" s="103"/>
      <c r="H288" s="53">
        <f>'Автоматические данные'!$H$34</f>
        <v>1.6557205143771732</v>
      </c>
      <c r="I288" s="54"/>
      <c r="J288" s="53">
        <f>'Автоматические данные'!$J$34</f>
        <v>0.55190683812572439</v>
      </c>
      <c r="K288" s="54"/>
      <c r="L288" s="53">
        <f>'Автоматические данные'!$L$34</f>
        <v>0.54800000000000004</v>
      </c>
      <c r="M288" s="54"/>
    </row>
    <row r="289" spans="1:13" ht="17.399999999999999">
      <c r="A289" s="71" t="s">
        <v>40</v>
      </c>
      <c r="B289" s="72"/>
      <c r="C289" s="72"/>
      <c r="D289" s="72"/>
      <c r="E289" s="72"/>
      <c r="F289" s="60"/>
      <c r="G289" s="61"/>
      <c r="H289" s="49">
        <v>22</v>
      </c>
      <c r="I289" s="50"/>
      <c r="J289" s="49">
        <v>44</v>
      </c>
      <c r="K289" s="50"/>
      <c r="L289" s="49">
        <v>42</v>
      </c>
      <c r="M289" s="50"/>
    </row>
    <row r="290" spans="1:13" ht="17.399999999999999">
      <c r="A290" s="73"/>
      <c r="B290" s="74"/>
      <c r="C290" s="74"/>
      <c r="D290" s="74"/>
      <c r="E290" s="74"/>
      <c r="F290" s="64"/>
      <c r="G290" s="65"/>
      <c r="H290" s="51">
        <f>'Автоматические данные'!$H$29</f>
        <v>22.448979591836736</v>
      </c>
      <c r="I290" s="52"/>
      <c r="J290" s="51">
        <f>'Автоматические данные'!$J$29</f>
        <v>42.307692307692307</v>
      </c>
      <c r="K290" s="52"/>
      <c r="L290" s="51">
        <f>'Автоматические данные'!$L$29</f>
        <v>43.298969072164951</v>
      </c>
      <c r="M290" s="52"/>
    </row>
    <row r="291" spans="1:13" ht="17.399999999999999">
      <c r="A291" s="75"/>
      <c r="B291" s="76"/>
      <c r="C291" s="76"/>
      <c r="D291" s="76"/>
      <c r="E291" s="76"/>
      <c r="F291" s="68"/>
      <c r="G291" s="69"/>
      <c r="H291" s="53">
        <f>'Автоматические данные'!$H$35</f>
        <v>6.0709752193829685</v>
      </c>
      <c r="I291" s="54"/>
      <c r="J291" s="53">
        <f>'Автоматические данные'!$J$35</f>
        <v>12.141950438765937</v>
      </c>
      <c r="K291" s="54"/>
      <c r="L291" s="53">
        <f>'Автоматические данные'!$L$35</f>
        <v>13.962</v>
      </c>
      <c r="M291" s="54"/>
    </row>
    <row r="292" spans="1:13" ht="17.399999999999999">
      <c r="A292" s="77" t="s">
        <v>41</v>
      </c>
      <c r="B292" s="78"/>
      <c r="C292" s="78"/>
      <c r="D292" s="78"/>
      <c r="E292" s="78"/>
      <c r="F292" s="60"/>
      <c r="G292" s="61"/>
      <c r="H292" s="49">
        <v>2</v>
      </c>
      <c r="I292" s="50"/>
      <c r="J292" s="49">
        <v>0</v>
      </c>
      <c r="K292" s="50"/>
      <c r="L292" s="49">
        <f>'Автоматические данные'!$L$23</f>
        <v>1</v>
      </c>
      <c r="M292" s="50"/>
    </row>
    <row r="293" spans="1:13" ht="17.399999999999999">
      <c r="A293" s="79"/>
      <c r="B293" s="80"/>
      <c r="C293" s="80"/>
      <c r="D293" s="80"/>
      <c r="E293" s="80"/>
      <c r="F293" s="64"/>
      <c r="G293" s="65"/>
      <c r="H293" s="51">
        <v>2.04</v>
      </c>
      <c r="I293" s="52"/>
      <c r="J293" s="51">
        <f>'Автоматические данные'!$J$30</f>
        <v>0</v>
      </c>
      <c r="K293" s="52"/>
      <c r="L293" s="51">
        <f>'Автоматические данные'!$L$30</f>
        <v>1.0309278350515463</v>
      </c>
      <c r="M293" s="52"/>
    </row>
    <row r="294" spans="1:13" ht="17.399999999999999">
      <c r="A294" s="81"/>
      <c r="B294" s="82"/>
      <c r="C294" s="82"/>
      <c r="D294" s="82"/>
      <c r="E294" s="82"/>
      <c r="F294" s="68"/>
      <c r="G294" s="69"/>
      <c r="H294" s="53">
        <v>0</v>
      </c>
      <c r="I294" s="54"/>
      <c r="J294" s="53">
        <f>'Автоматические данные'!$J$36</f>
        <v>0</v>
      </c>
      <c r="K294" s="54"/>
      <c r="L294" s="53">
        <f>'Автоматические данные'!$L$36</f>
        <v>0</v>
      </c>
      <c r="M294" s="54"/>
    </row>
    <row r="295" spans="1:13" ht="17.399999999999999">
      <c r="A295" s="83" t="s">
        <v>42</v>
      </c>
      <c r="B295" s="84"/>
      <c r="C295" s="84"/>
      <c r="D295" s="84"/>
      <c r="E295" s="84"/>
      <c r="F295" s="60"/>
      <c r="G295" s="61"/>
      <c r="H295" s="49">
        <v>26</v>
      </c>
      <c r="I295" s="50"/>
      <c r="J295" s="49">
        <v>22</v>
      </c>
      <c r="K295" s="50"/>
      <c r="L295" s="49">
        <v>22</v>
      </c>
      <c r="M295" s="50"/>
    </row>
    <row r="296" spans="1:13" ht="17.399999999999999">
      <c r="A296" s="85"/>
      <c r="B296" s="86"/>
      <c r="C296" s="86"/>
      <c r="D296" s="86"/>
      <c r="E296" s="86"/>
      <c r="F296" s="64"/>
      <c r="G296" s="65"/>
      <c r="H296" s="51">
        <f>'Автоматические данные'!$H$31</f>
        <v>26.530612244897959</v>
      </c>
      <c r="I296" s="52"/>
      <c r="J296" s="51">
        <f>'Автоматические данные'!$J$31</f>
        <v>21.153846153846153</v>
      </c>
      <c r="K296" s="52"/>
      <c r="L296" s="51">
        <f>'Автоматические данные'!$L$31</f>
        <v>22.680412371134022</v>
      </c>
      <c r="M296" s="52"/>
    </row>
    <row r="297" spans="1:13" ht="17.399999999999999">
      <c r="A297" s="87"/>
      <c r="B297" s="88"/>
      <c r="C297" s="88"/>
      <c r="D297" s="88"/>
      <c r="E297" s="88"/>
      <c r="F297" s="68"/>
      <c r="G297" s="69"/>
      <c r="H297" s="53">
        <f>'Автоматические данные'!$H$37</f>
        <v>7.1747888956344168</v>
      </c>
      <c r="I297" s="54"/>
      <c r="J297" s="53">
        <f>'Автоматические данные'!$J$37</f>
        <v>6.0709752193829685</v>
      </c>
      <c r="K297" s="54"/>
      <c r="L297" s="53">
        <f>'Автоматические данные'!$L$37</f>
        <v>2.738</v>
      </c>
      <c r="M297" s="54"/>
    </row>
    <row r="298" spans="1:13" ht="17.399999999999999">
      <c r="A298" s="58" t="s">
        <v>43</v>
      </c>
      <c r="B298" s="59"/>
      <c r="C298" s="59"/>
      <c r="D298" s="59"/>
      <c r="E298" s="59"/>
      <c r="F298" s="60"/>
      <c r="G298" s="61"/>
      <c r="H298" s="56">
        <v>42</v>
      </c>
      <c r="I298" s="50"/>
      <c r="J298" s="49">
        <v>36</v>
      </c>
      <c r="K298" s="50"/>
      <c r="L298" s="49">
        <v>32</v>
      </c>
      <c r="M298" s="50"/>
    </row>
    <row r="299" spans="1:13" ht="17.399999999999999">
      <c r="A299" s="62"/>
      <c r="B299" s="63"/>
      <c r="C299" s="63"/>
      <c r="D299" s="63"/>
      <c r="E299" s="63"/>
      <c r="F299" s="64"/>
      <c r="G299" s="65"/>
      <c r="H299" s="70">
        <f>'Автоматические данные'!$H$32</f>
        <v>42.857142857142854</v>
      </c>
      <c r="I299" s="52"/>
      <c r="J299" s="51">
        <f>'Автоматические данные'!$J$32</f>
        <v>34.615384615384613</v>
      </c>
      <c r="K299" s="52"/>
      <c r="L299" s="51">
        <f>'Автоматические данные'!$L$32</f>
        <v>32.989690721649481</v>
      </c>
      <c r="M299" s="52"/>
    </row>
    <row r="300" spans="1:13" ht="17.399999999999999">
      <c r="A300" s="66"/>
      <c r="B300" s="67"/>
      <c r="C300" s="67"/>
      <c r="D300" s="67"/>
      <c r="E300" s="67"/>
      <c r="F300" s="68"/>
      <c r="G300" s="69"/>
      <c r="H300" s="57">
        <f>'Автоматические данные'!$H$38</f>
        <v>11.590043600640213</v>
      </c>
      <c r="I300" s="54"/>
      <c r="J300" s="53">
        <f>'Автоматические данные'!$J$38</f>
        <v>9.9343230862630385</v>
      </c>
      <c r="K300" s="54"/>
      <c r="L300" s="53">
        <f>'Автоматические данные'!$L$38</f>
        <v>13.414999999999999</v>
      </c>
      <c r="M300" s="54"/>
    </row>
    <row r="302" spans="1:13" ht="18">
      <c r="A302" s="11"/>
      <c r="B302" s="55" t="s">
        <v>45</v>
      </c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</row>
    <row r="303" spans="1:13" ht="18">
      <c r="A303" s="12"/>
      <c r="B303" s="55" t="s">
        <v>44</v>
      </c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</row>
    <row r="304" spans="1:13" ht="18">
      <c r="A304" s="13"/>
      <c r="B304" s="55" t="s">
        <v>46</v>
      </c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</row>
    <row r="306" spans="1:14" ht="37.5" customHeight="1">
      <c r="A306" s="48" t="s">
        <v>62</v>
      </c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</row>
    <row r="307" spans="1:14" ht="15.6">
      <c r="A307" s="218" t="str">
        <f>'Ручные данные'!$I$3</f>
        <v>1 квартал 2020</v>
      </c>
      <c r="B307" s="218"/>
      <c r="C307" s="218"/>
      <c r="D307" s="218"/>
      <c r="E307" s="218"/>
      <c r="F307" s="218"/>
      <c r="G307" s="218"/>
      <c r="H307" s="218"/>
      <c r="I307" s="218"/>
      <c r="J307" s="218"/>
      <c r="K307" s="218"/>
      <c r="L307" s="218"/>
      <c r="M307" s="218"/>
    </row>
    <row r="308" spans="1:14" ht="18">
      <c r="A308" s="221" t="s">
        <v>78</v>
      </c>
      <c r="B308" s="222"/>
      <c r="C308" s="219" t="s">
        <v>79</v>
      </c>
      <c r="D308" s="223"/>
      <c r="E308" s="223"/>
      <c r="F308" s="223"/>
      <c r="G308" s="224"/>
      <c r="H308" s="219" t="s">
        <v>80</v>
      </c>
      <c r="I308" s="220"/>
      <c r="J308" s="219" t="s">
        <v>50</v>
      </c>
      <c r="K308" s="220"/>
      <c r="L308" s="219" t="s">
        <v>51</v>
      </c>
      <c r="M308" s="220"/>
    </row>
    <row r="309" spans="1:14">
      <c r="A309" s="181" t="s">
        <v>82</v>
      </c>
      <c r="B309" s="182"/>
      <c r="C309" s="178" t="s">
        <v>52</v>
      </c>
      <c r="D309" s="179"/>
      <c r="E309" s="179"/>
      <c r="F309" s="179"/>
      <c r="G309" s="180"/>
      <c r="H309" s="187">
        <f>'Автоматические данные'!$H$41</f>
        <v>0</v>
      </c>
      <c r="I309" s="188"/>
      <c r="J309" s="228">
        <f>'Автоматические данные'!$J$41</f>
        <v>0</v>
      </c>
      <c r="K309" s="229"/>
      <c r="L309" s="228">
        <f>'Автоматические данные'!$L$41</f>
        <v>0</v>
      </c>
      <c r="M309" s="229"/>
    </row>
    <row r="310" spans="1:14">
      <c r="A310" s="183"/>
      <c r="B310" s="184"/>
      <c r="C310" s="178" t="s">
        <v>53</v>
      </c>
      <c r="D310" s="179"/>
      <c r="E310" s="179"/>
      <c r="F310" s="179"/>
      <c r="G310" s="180"/>
      <c r="H310" s="187">
        <v>6</v>
      </c>
      <c r="I310" s="188"/>
      <c r="J310" s="228">
        <f>'Автоматические данные'!$J$42</f>
        <v>100</v>
      </c>
      <c r="K310" s="229"/>
      <c r="L310" s="228">
        <f>'Автоматические данные'!$L$42</f>
        <v>1.6557205143771732</v>
      </c>
      <c r="M310" s="229"/>
    </row>
    <row r="311" spans="1:14">
      <c r="A311" s="183"/>
      <c r="B311" s="184"/>
      <c r="C311" s="225" t="s">
        <v>54</v>
      </c>
      <c r="D311" s="226"/>
      <c r="E311" s="226"/>
      <c r="F311" s="226"/>
      <c r="G311" s="227"/>
      <c r="H311" s="187">
        <f>'Автоматические данные'!$H$43</f>
        <v>0</v>
      </c>
      <c r="I311" s="188"/>
      <c r="J311" s="228">
        <f>'Автоматические данные'!$J$43</f>
        <v>0</v>
      </c>
      <c r="K311" s="229"/>
      <c r="L311" s="228">
        <f>'Автоматические данные'!$L$43</f>
        <v>0</v>
      </c>
      <c r="M311" s="229"/>
    </row>
    <row r="312" spans="1:14">
      <c r="A312" s="183"/>
      <c r="B312" s="184"/>
      <c r="C312" s="178" t="s">
        <v>55</v>
      </c>
      <c r="D312" s="179"/>
      <c r="E312" s="179"/>
      <c r="F312" s="179"/>
      <c r="G312" s="180"/>
      <c r="H312" s="187">
        <f>'Автоматические данные'!$H$44</f>
        <v>0</v>
      </c>
      <c r="I312" s="188"/>
      <c r="J312" s="228">
        <f>'Автоматические данные'!$J$44</f>
        <v>0</v>
      </c>
      <c r="K312" s="229"/>
      <c r="L312" s="228">
        <f>'Автоматические данные'!$L$44</f>
        <v>0</v>
      </c>
      <c r="M312" s="229"/>
    </row>
    <row r="313" spans="1:14">
      <c r="A313" s="185"/>
      <c r="B313" s="186"/>
      <c r="C313" s="178" t="s">
        <v>56</v>
      </c>
      <c r="D313" s="179"/>
      <c r="E313" s="179"/>
      <c r="F313" s="179"/>
      <c r="G313" s="180"/>
      <c r="H313" s="187">
        <f>'Автоматические данные'!$H$45</f>
        <v>0</v>
      </c>
      <c r="I313" s="188"/>
      <c r="J313" s="228">
        <f>'Автоматические данные'!$J$45</f>
        <v>0</v>
      </c>
      <c r="K313" s="229"/>
      <c r="L313" s="228">
        <f>'Автоматические данные'!$L$45</f>
        <v>0</v>
      </c>
      <c r="M313" s="229"/>
    </row>
    <row r="314" spans="1:14" ht="21" customHeight="1">
      <c r="A314" s="230" t="s">
        <v>81</v>
      </c>
      <c r="B314" s="231"/>
      <c r="C314" s="236" t="s">
        <v>57</v>
      </c>
      <c r="D314" s="237"/>
      <c r="E314" s="237"/>
      <c r="F314" s="237"/>
      <c r="G314" s="238"/>
      <c r="H314" s="239">
        <f>'Автоматические данные'!$H$47</f>
        <v>0</v>
      </c>
      <c r="I314" s="240"/>
      <c r="J314" s="203">
        <f>'Автоматические данные'!$J$47</f>
        <v>0</v>
      </c>
      <c r="K314" s="204"/>
      <c r="L314" s="203">
        <f>'Автоматические данные'!$L$47</f>
        <v>0</v>
      </c>
      <c r="M314" s="204"/>
    </row>
    <row r="315" spans="1:14">
      <c r="A315" s="232"/>
      <c r="B315" s="233"/>
      <c r="C315" s="241" t="s">
        <v>58</v>
      </c>
      <c r="D315" s="242"/>
      <c r="E315" s="242"/>
      <c r="F315" s="242"/>
      <c r="G315" s="243"/>
      <c r="H315" s="239">
        <v>8</v>
      </c>
      <c r="I315" s="240"/>
      <c r="J315" s="203">
        <f>'Автоматические данные'!$J$48</f>
        <v>36.363636363636367</v>
      </c>
      <c r="K315" s="204"/>
      <c r="L315" s="203">
        <f>'Автоматические данные'!$L$48</f>
        <v>2.2076273525028975</v>
      </c>
      <c r="M315" s="204"/>
    </row>
    <row r="316" spans="1:14">
      <c r="A316" s="232"/>
      <c r="B316" s="233"/>
      <c r="C316" s="236" t="s">
        <v>59</v>
      </c>
      <c r="D316" s="237"/>
      <c r="E316" s="237"/>
      <c r="F316" s="237"/>
      <c r="G316" s="238"/>
      <c r="H316" s="239">
        <f>'Автоматические данные'!$H$49</f>
        <v>0</v>
      </c>
      <c r="I316" s="240"/>
      <c r="J316" s="203">
        <f>'Автоматические данные'!$J$49</f>
        <v>0</v>
      </c>
      <c r="K316" s="204"/>
      <c r="L316" s="203">
        <f>'Автоматические данные'!$L$49</f>
        <v>0</v>
      </c>
      <c r="M316" s="204"/>
    </row>
    <row r="317" spans="1:14">
      <c r="A317" s="232"/>
      <c r="B317" s="233"/>
      <c r="C317" s="241" t="s">
        <v>60</v>
      </c>
      <c r="D317" s="242"/>
      <c r="E317" s="242"/>
      <c r="F317" s="242"/>
      <c r="G317" s="243"/>
      <c r="H317" s="239">
        <v>8</v>
      </c>
      <c r="I317" s="240"/>
      <c r="J317" s="203">
        <f>'Автоматические данные'!$J$50</f>
        <v>36.363636363636367</v>
      </c>
      <c r="K317" s="204"/>
      <c r="L317" s="203">
        <f>'Автоматические данные'!$L$50</f>
        <v>2.2076273525028975</v>
      </c>
      <c r="M317" s="204"/>
    </row>
    <row r="318" spans="1:14" ht="29.25" customHeight="1">
      <c r="A318" s="234"/>
      <c r="B318" s="235"/>
      <c r="C318" s="241" t="s">
        <v>61</v>
      </c>
      <c r="D318" s="242"/>
      <c r="E318" s="242"/>
      <c r="F318" s="242"/>
      <c r="G318" s="243"/>
      <c r="H318" s="239">
        <v>6</v>
      </c>
      <c r="I318" s="240"/>
      <c r="J318" s="203">
        <f>'Автоматические данные'!$J$51</f>
        <v>27.27272727272727</v>
      </c>
      <c r="K318" s="204"/>
      <c r="L318" s="203">
        <f>'Автоматические данные'!$L$51</f>
        <v>1.6557205143771732</v>
      </c>
      <c r="M318" s="204"/>
    </row>
    <row r="319" spans="1:14">
      <c r="A319" s="205" t="s">
        <v>83</v>
      </c>
      <c r="B319" s="206"/>
      <c r="C319" s="211" t="s">
        <v>63</v>
      </c>
      <c r="D319" s="212"/>
      <c r="E319" s="212"/>
      <c r="F319" s="212"/>
      <c r="G319" s="213"/>
      <c r="H319" s="214">
        <f>'Автоматические данные'!H53</f>
        <v>0</v>
      </c>
      <c r="I319" s="215"/>
      <c r="J319" s="216">
        <f>'Автоматические данные'!J53</f>
        <v>0</v>
      </c>
      <c r="K319" s="217"/>
      <c r="L319" s="216">
        <f>'Автоматические данные'!L53</f>
        <v>0</v>
      </c>
      <c r="M319" s="217"/>
    </row>
    <row r="320" spans="1:14">
      <c r="A320" s="207"/>
      <c r="B320" s="208"/>
      <c r="C320" s="211" t="s">
        <v>64</v>
      </c>
      <c r="D320" s="212"/>
      <c r="E320" s="212"/>
      <c r="F320" s="212"/>
      <c r="G320" s="213"/>
      <c r="H320" s="214">
        <v>2</v>
      </c>
      <c r="I320" s="215"/>
      <c r="J320" s="216">
        <f>'Автоматические данные'!J54</f>
        <v>0</v>
      </c>
      <c r="K320" s="217"/>
      <c r="L320" s="216">
        <f>'Автоматические данные'!L54</f>
        <v>0.55190683812572439</v>
      </c>
      <c r="M320" s="217"/>
    </row>
    <row r="321" spans="1:14">
      <c r="A321" s="207"/>
      <c r="B321" s="208"/>
      <c r="C321" s="244" t="s">
        <v>65</v>
      </c>
      <c r="D321" s="245"/>
      <c r="E321" s="245"/>
      <c r="F321" s="245"/>
      <c r="G321" s="246"/>
      <c r="H321" s="214">
        <f>'Автоматические данные'!H55</f>
        <v>0</v>
      </c>
      <c r="I321" s="215"/>
      <c r="J321" s="216">
        <f>'Автоматические данные'!J55</f>
        <v>0</v>
      </c>
      <c r="K321" s="217"/>
      <c r="L321" s="216">
        <f>'Автоматические данные'!L55</f>
        <v>0</v>
      </c>
      <c r="M321" s="217"/>
    </row>
    <row r="322" spans="1:14">
      <c r="A322" s="207"/>
      <c r="B322" s="208"/>
      <c r="C322" s="211" t="s">
        <v>66</v>
      </c>
      <c r="D322" s="212"/>
      <c r="E322" s="212"/>
      <c r="F322" s="212"/>
      <c r="G322" s="213"/>
      <c r="H322" s="214">
        <f>'Автоматические данные'!H56</f>
        <v>0</v>
      </c>
      <c r="I322" s="215"/>
      <c r="J322" s="216">
        <f>'Автоматические данные'!J56</f>
        <v>0</v>
      </c>
      <c r="K322" s="217"/>
      <c r="L322" s="216">
        <f>'Автоматические данные'!L56</f>
        <v>0</v>
      </c>
      <c r="M322" s="217"/>
    </row>
    <row r="323" spans="1:14">
      <c r="A323" s="209"/>
      <c r="B323" s="210"/>
      <c r="C323" s="211" t="s">
        <v>67</v>
      </c>
      <c r="D323" s="212"/>
      <c r="E323" s="212"/>
      <c r="F323" s="212"/>
      <c r="G323" s="213"/>
      <c r="H323" s="214">
        <f>'Автоматические данные'!H57</f>
        <v>0</v>
      </c>
      <c r="I323" s="215"/>
      <c r="J323" s="216">
        <f>'Автоматические данные'!J57</f>
        <v>0</v>
      </c>
      <c r="K323" s="217"/>
      <c r="L323" s="216">
        <f>'Автоматические данные'!L57</f>
        <v>0</v>
      </c>
      <c r="M323" s="217"/>
    </row>
    <row r="324" spans="1:14">
      <c r="A324" s="247" t="s">
        <v>84</v>
      </c>
      <c r="B324" s="248"/>
      <c r="C324" s="253" t="s">
        <v>68</v>
      </c>
      <c r="D324" s="254"/>
      <c r="E324" s="254"/>
      <c r="F324" s="254"/>
      <c r="G324" s="255"/>
      <c r="H324" s="256">
        <f>'Автоматические данные'!H59</f>
        <v>0</v>
      </c>
      <c r="I324" s="257"/>
      <c r="J324" s="201">
        <f>'Автоматические данные'!J59</f>
        <v>0</v>
      </c>
      <c r="K324" s="202"/>
      <c r="L324" s="201">
        <f>'Автоматические данные'!L59</f>
        <v>0</v>
      </c>
      <c r="M324" s="202"/>
    </row>
    <row r="325" spans="1:14">
      <c r="A325" s="249"/>
      <c r="B325" s="250"/>
      <c r="C325" s="253" t="s">
        <v>69</v>
      </c>
      <c r="D325" s="254"/>
      <c r="E325" s="254"/>
      <c r="F325" s="254"/>
      <c r="G325" s="255"/>
      <c r="H325" s="256">
        <v>0</v>
      </c>
      <c r="I325" s="257"/>
      <c r="J325" s="201">
        <f>'Автоматические данные'!J60</f>
        <v>0</v>
      </c>
      <c r="K325" s="202"/>
      <c r="L325" s="201">
        <f>'Автоматические данные'!L60</f>
        <v>0</v>
      </c>
      <c r="M325" s="202"/>
    </row>
    <row r="326" spans="1:14">
      <c r="A326" s="249"/>
      <c r="B326" s="250"/>
      <c r="C326" s="258" t="s">
        <v>70</v>
      </c>
      <c r="D326" s="259"/>
      <c r="E326" s="259"/>
      <c r="F326" s="259"/>
      <c r="G326" s="260"/>
      <c r="H326" s="256">
        <v>10</v>
      </c>
      <c r="I326" s="257"/>
      <c r="J326" s="201">
        <f>'Автоматические данные'!J61</f>
        <v>38.461538461538467</v>
      </c>
      <c r="K326" s="202"/>
      <c r="L326" s="201">
        <f>'Автоматические данные'!L61</f>
        <v>2.7595341906286217</v>
      </c>
      <c r="M326" s="202"/>
    </row>
    <row r="327" spans="1:14">
      <c r="A327" s="249"/>
      <c r="B327" s="250"/>
      <c r="C327" s="253" t="s">
        <v>71</v>
      </c>
      <c r="D327" s="254"/>
      <c r="E327" s="254"/>
      <c r="F327" s="254"/>
      <c r="G327" s="255"/>
      <c r="H327" s="256">
        <v>8</v>
      </c>
      <c r="I327" s="257"/>
      <c r="J327" s="201">
        <f>'Автоматические данные'!J62</f>
        <v>30.76923076923077</v>
      </c>
      <c r="K327" s="202"/>
      <c r="L327" s="201">
        <f>'Автоматические данные'!L62</f>
        <v>2.2076273525028975</v>
      </c>
      <c r="M327" s="202"/>
    </row>
    <row r="328" spans="1:14" ht="27" customHeight="1">
      <c r="A328" s="251"/>
      <c r="B328" s="252"/>
      <c r="C328" s="253" t="s">
        <v>72</v>
      </c>
      <c r="D328" s="254"/>
      <c r="E328" s="254"/>
      <c r="F328" s="254"/>
      <c r="G328" s="255"/>
      <c r="H328" s="256">
        <v>8</v>
      </c>
      <c r="I328" s="257"/>
      <c r="J328" s="201">
        <f>'Автоматические данные'!J63</f>
        <v>30.76923076923077</v>
      </c>
      <c r="K328" s="202"/>
      <c r="L328" s="201">
        <f>'Автоматические данные'!L63</f>
        <v>2.2076273525028975</v>
      </c>
      <c r="M328" s="202"/>
    </row>
    <row r="329" spans="1:14" ht="15.75" customHeight="1">
      <c r="A329" s="40" t="s">
        <v>85</v>
      </c>
      <c r="B329" s="189"/>
      <c r="C329" s="194" t="s">
        <v>73</v>
      </c>
      <c r="D329" s="195"/>
      <c r="E329" s="195"/>
      <c r="F329" s="195"/>
      <c r="G329" s="196"/>
      <c r="H329" s="197">
        <f>'Автоматические данные'!H65</f>
        <v>0</v>
      </c>
      <c r="I329" s="198"/>
      <c r="J329" s="199">
        <f>'Автоматические данные'!J65</f>
        <v>0</v>
      </c>
      <c r="K329" s="200"/>
      <c r="L329" s="199">
        <f>'Автоматические данные'!L65</f>
        <v>0</v>
      </c>
      <c r="M329" s="200"/>
    </row>
    <row r="330" spans="1:14" ht="15.75" customHeight="1">
      <c r="A330" s="190"/>
      <c r="B330" s="191"/>
      <c r="C330" s="194" t="s">
        <v>74</v>
      </c>
      <c r="D330" s="195"/>
      <c r="E330" s="195"/>
      <c r="F330" s="195"/>
      <c r="G330" s="196"/>
      <c r="H330" s="197">
        <v>31</v>
      </c>
      <c r="I330" s="198"/>
      <c r="J330" s="199">
        <f>'Автоматические данные'!J66</f>
        <v>73.80952380952381</v>
      </c>
      <c r="K330" s="200"/>
      <c r="L330" s="199">
        <f>'Автоматические данные'!L66</f>
        <v>8.5545559909487281</v>
      </c>
      <c r="M330" s="200"/>
    </row>
    <row r="331" spans="1:14" ht="15.75" customHeight="1">
      <c r="A331" s="190"/>
      <c r="B331" s="191"/>
      <c r="C331" s="194" t="s">
        <v>75</v>
      </c>
      <c r="D331" s="195"/>
      <c r="E331" s="195"/>
      <c r="F331" s="195"/>
      <c r="G331" s="196"/>
      <c r="H331" s="197">
        <f>'Автоматические данные'!H67</f>
        <v>0</v>
      </c>
      <c r="I331" s="198"/>
      <c r="J331" s="199">
        <f>'Автоматические данные'!J67</f>
        <v>0</v>
      </c>
      <c r="K331" s="200"/>
      <c r="L331" s="199">
        <f>'Автоматические данные'!L67</f>
        <v>0</v>
      </c>
      <c r="M331" s="200"/>
    </row>
    <row r="332" spans="1:14" ht="15.75" customHeight="1">
      <c r="A332" s="190"/>
      <c r="B332" s="191"/>
      <c r="C332" s="194" t="s">
        <v>76</v>
      </c>
      <c r="D332" s="195"/>
      <c r="E332" s="195"/>
      <c r="F332" s="195"/>
      <c r="G332" s="196"/>
      <c r="H332" s="197">
        <v>11</v>
      </c>
      <c r="I332" s="198"/>
      <c r="J332" s="199">
        <f>'Автоматические данные'!J68</f>
        <v>26.190476190476193</v>
      </c>
      <c r="K332" s="200"/>
      <c r="L332" s="199">
        <f>'Автоматические данные'!L68</f>
        <v>3.0354876096914842</v>
      </c>
      <c r="M332" s="200"/>
    </row>
    <row r="333" spans="1:14" ht="15.75" customHeight="1">
      <c r="A333" s="192"/>
      <c r="B333" s="193"/>
      <c r="C333" s="194" t="s">
        <v>77</v>
      </c>
      <c r="D333" s="195"/>
      <c r="E333" s="195"/>
      <c r="F333" s="195"/>
      <c r="G333" s="196"/>
      <c r="H333" s="197">
        <f>'Автоматические данные'!H69</f>
        <v>0</v>
      </c>
      <c r="I333" s="198"/>
      <c r="J333" s="199">
        <f>'Автоматические данные'!J69</f>
        <v>0</v>
      </c>
      <c r="K333" s="200"/>
      <c r="L333" s="199">
        <f>'Автоматические данные'!L69</f>
        <v>0</v>
      </c>
      <c r="M333" s="200"/>
    </row>
    <row r="335" spans="1:14" ht="60" customHeight="1">
      <c r="A335" s="48" t="s">
        <v>88</v>
      </c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</row>
    <row r="336" spans="1:14">
      <c r="A336" s="261" t="s">
        <v>2</v>
      </c>
      <c r="B336" s="262"/>
      <c r="C336" s="261" t="s">
        <v>89</v>
      </c>
      <c r="D336" s="262"/>
      <c r="E336" s="267" t="s">
        <v>90</v>
      </c>
      <c r="F336" s="268"/>
      <c r="G336" s="268"/>
      <c r="H336" s="268"/>
      <c r="I336" s="268"/>
      <c r="J336" s="268"/>
      <c r="K336" s="268"/>
      <c r="L336" s="268"/>
      <c r="M336" s="269" t="s">
        <v>91</v>
      </c>
      <c r="N336" s="270"/>
    </row>
    <row r="337" spans="1:14">
      <c r="A337" s="263"/>
      <c r="B337" s="264"/>
      <c r="C337" s="263"/>
      <c r="D337" s="264"/>
      <c r="E337" s="273" t="s">
        <v>48</v>
      </c>
      <c r="F337" s="276" t="s">
        <v>92</v>
      </c>
      <c r="G337" s="277"/>
      <c r="H337" s="282" t="s">
        <v>93</v>
      </c>
      <c r="I337" s="283"/>
      <c r="J337" s="283"/>
      <c r="K337" s="283"/>
      <c r="L337" s="283"/>
      <c r="M337" s="271"/>
      <c r="N337" s="272"/>
    </row>
    <row r="338" spans="1:14">
      <c r="A338" s="263"/>
      <c r="B338" s="264"/>
      <c r="C338" s="263"/>
      <c r="D338" s="264"/>
      <c r="E338" s="274"/>
      <c r="F338" s="278"/>
      <c r="G338" s="279"/>
      <c r="H338" s="284" t="s">
        <v>48</v>
      </c>
      <c r="I338" s="286" t="s">
        <v>94</v>
      </c>
      <c r="J338" s="287"/>
      <c r="K338" s="287"/>
      <c r="L338" s="287"/>
      <c r="M338" s="271"/>
      <c r="N338" s="272"/>
    </row>
    <row r="339" spans="1:14" ht="93.75" customHeight="1">
      <c r="A339" s="265"/>
      <c r="B339" s="266"/>
      <c r="C339" s="265"/>
      <c r="D339" s="266"/>
      <c r="E339" s="275"/>
      <c r="F339" s="280"/>
      <c r="G339" s="281"/>
      <c r="H339" s="285"/>
      <c r="I339" s="16" t="s">
        <v>95</v>
      </c>
      <c r="J339" s="16" t="s">
        <v>119</v>
      </c>
      <c r="K339" s="16" t="s">
        <v>96</v>
      </c>
      <c r="L339" s="16" t="s">
        <v>97</v>
      </c>
      <c r="M339" s="271"/>
      <c r="N339" s="272"/>
    </row>
    <row r="340" spans="1:14" ht="15.6">
      <c r="A340" s="40" t="str">
        <f>'Ручные данные'!$I$3</f>
        <v>1 квартал 2020</v>
      </c>
      <c r="B340" s="41"/>
      <c r="C340" s="44">
        <v>86</v>
      </c>
      <c r="D340" s="45"/>
      <c r="E340" s="17">
        <v>86</v>
      </c>
      <c r="F340" s="44">
        <v>1</v>
      </c>
      <c r="G340" s="45"/>
      <c r="H340" s="18">
        <f>'Автоматические данные'!$H$76</f>
        <v>86</v>
      </c>
      <c r="I340" s="18">
        <f>'Автоматические данные'!$H$78</f>
        <v>18</v>
      </c>
      <c r="J340" s="18">
        <f>'Автоматические данные'!$H$80</f>
        <v>8</v>
      </c>
      <c r="K340" s="18">
        <v>39</v>
      </c>
      <c r="L340" s="19">
        <v>20</v>
      </c>
      <c r="M340" s="29">
        <v>0</v>
      </c>
      <c r="N340" s="30"/>
    </row>
    <row r="341" spans="1:14" ht="15.6">
      <c r="A341" s="42"/>
      <c r="B341" s="43"/>
      <c r="C341" s="46">
        <f>SUM(C340/C340*100)</f>
        <v>100</v>
      </c>
      <c r="D341" s="47"/>
      <c r="E341" s="20">
        <f>SUM(E340/C340*100)</f>
        <v>100</v>
      </c>
      <c r="F341" s="46">
        <f>'Автоматические данные'!$H$75</f>
        <v>1.1000000000000001</v>
      </c>
      <c r="G341" s="47"/>
      <c r="H341" s="20">
        <f>'Автоматические данные'!$H$77</f>
        <v>100</v>
      </c>
      <c r="I341" s="26">
        <f>'Автоматические данные'!$H$79</f>
        <v>20.9</v>
      </c>
      <c r="J341" s="26">
        <f>'Автоматические данные'!$H$81</f>
        <v>9.3000000000000007</v>
      </c>
      <c r="K341" s="26">
        <f>SUM(K340/H340*100)</f>
        <v>45.348837209302324</v>
      </c>
      <c r="L341" s="27">
        <f>SUM(L340/H340*100)</f>
        <v>23.255813953488371</v>
      </c>
      <c r="M341" s="46">
        <f>SUM(C341-E341)</f>
        <v>0</v>
      </c>
      <c r="N341" s="47"/>
    </row>
    <row r="342" spans="1:14" ht="15.6">
      <c r="A342" s="40" t="str">
        <f>'Ручные данные'!$I$4</f>
        <v>4 квартал 2019 г.</v>
      </c>
      <c r="B342" s="41"/>
      <c r="C342" s="44">
        <f>'Автоматические данные'!$J$7</f>
        <v>100</v>
      </c>
      <c r="D342" s="45"/>
      <c r="E342" s="18">
        <f>'Автоматические данные'!$J$72</f>
        <v>100</v>
      </c>
      <c r="F342" s="29">
        <f>'Автоматические данные'!$J$74</f>
        <v>0</v>
      </c>
      <c r="G342" s="30"/>
      <c r="H342" s="17">
        <v>100</v>
      </c>
      <c r="I342" s="17">
        <v>25</v>
      </c>
      <c r="J342" s="18">
        <v>6</v>
      </c>
      <c r="K342" s="18">
        <v>49</v>
      </c>
      <c r="L342" s="19">
        <v>21</v>
      </c>
      <c r="M342" s="31"/>
      <c r="N342" s="32"/>
    </row>
    <row r="343" spans="1:14" ht="15.6">
      <c r="A343" s="42"/>
      <c r="B343" s="43"/>
      <c r="C343" s="46">
        <f>SUM(C342/C342*100)</f>
        <v>100</v>
      </c>
      <c r="D343" s="47"/>
      <c r="E343" s="25">
        <f>SUM(E342/C342*100)</f>
        <v>100</v>
      </c>
      <c r="F343" s="33">
        <f>'Автоматические данные'!$J$75</f>
        <v>0</v>
      </c>
      <c r="G343" s="34"/>
      <c r="H343" s="25">
        <f>'Автоматические данные'!$J$77</f>
        <v>100</v>
      </c>
      <c r="I343" s="26">
        <f>'Автоматические данные'!$J$79</f>
        <v>23</v>
      </c>
      <c r="J343" s="26">
        <f>'Автоматические данные'!$J$81</f>
        <v>3</v>
      </c>
      <c r="K343" s="26">
        <f>SUM(K342/H342*100)</f>
        <v>49</v>
      </c>
      <c r="L343" s="27">
        <f>SUM(L342/H342*100)</f>
        <v>21</v>
      </c>
      <c r="M343" s="35"/>
      <c r="N343" s="36"/>
    </row>
    <row r="344" spans="1:14" ht="15.6">
      <c r="A344" s="40" t="str">
        <f>'Ручные данные'!$I$5</f>
        <v>1 квартал 2019 г.</v>
      </c>
      <c r="B344" s="41"/>
      <c r="C344" s="29">
        <v>87</v>
      </c>
      <c r="D344" s="30"/>
      <c r="E344" s="18">
        <v>87</v>
      </c>
      <c r="F344" s="29">
        <f>'Автоматические данные'!$L$74</f>
        <v>0</v>
      </c>
      <c r="G344" s="30"/>
      <c r="H344" s="18">
        <v>87</v>
      </c>
      <c r="I344" s="18">
        <v>24</v>
      </c>
      <c r="J344" s="17">
        <v>4</v>
      </c>
      <c r="K344" s="18">
        <v>45</v>
      </c>
      <c r="L344" s="19">
        <v>14</v>
      </c>
      <c r="M344" s="31"/>
      <c r="N344" s="32"/>
    </row>
    <row r="345" spans="1:14" ht="15.6">
      <c r="A345" s="42"/>
      <c r="B345" s="43"/>
      <c r="C345" s="33">
        <f>SUM(C344/C344*100)</f>
        <v>100</v>
      </c>
      <c r="D345" s="34"/>
      <c r="E345" s="20">
        <f>SUM(E344/C344*100)</f>
        <v>100</v>
      </c>
      <c r="F345" s="33">
        <f>'Автоматические данные'!$L$75</f>
        <v>0</v>
      </c>
      <c r="G345" s="34"/>
      <c r="H345" s="25">
        <f>'Автоматические данные'!$L$77</f>
        <v>100</v>
      </c>
      <c r="I345" s="26">
        <f>'Автоматические данные'!$L$79</f>
        <v>27.5</v>
      </c>
      <c r="J345" s="26">
        <f>'Автоматические данные'!$L$81</f>
        <v>4.5999999999999996</v>
      </c>
      <c r="K345" s="26">
        <f>SUM(K344/H344*100)</f>
        <v>51.724137931034484</v>
      </c>
      <c r="L345" s="27">
        <f>SUM(L344/H344*100)</f>
        <v>16.091954022988507</v>
      </c>
      <c r="M345" s="35"/>
      <c r="N345" s="36"/>
    </row>
    <row r="348" spans="1:14" ht="15.6">
      <c r="A348" s="21"/>
      <c r="B348" s="37" t="s">
        <v>98</v>
      </c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</row>
    <row r="349" spans="1:14">
      <c r="A349" s="22"/>
      <c r="B349" s="37" t="s">
        <v>99</v>
      </c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</row>
    <row r="350" spans="1:14" ht="15.6">
      <c r="A350" s="23"/>
      <c r="B350" s="39" t="s">
        <v>100</v>
      </c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</row>
    <row r="359" spans="1:13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</row>
    <row r="360" spans="1:13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</row>
    <row r="361" spans="1:13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</row>
    <row r="362" spans="1:13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</row>
    <row r="363" spans="1:13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</row>
    <row r="364" spans="1:13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</row>
    <row r="365" spans="1:13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</row>
    <row r="366" spans="1:13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</row>
    <row r="367" spans="1:13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</row>
    <row r="368" spans="1:13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</row>
    <row r="369" spans="1:13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</row>
    <row r="370" spans="1:13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</row>
    <row r="371" spans="1:13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</row>
    <row r="372" spans="1:13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</row>
    <row r="373" spans="1:13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</row>
    <row r="374" spans="1:13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</row>
    <row r="375" spans="1:13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</row>
    <row r="376" spans="1:13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</row>
    <row r="377" spans="1:13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</row>
    <row r="378" spans="1:13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</row>
    <row r="379" spans="1:13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</row>
    <row r="380" spans="1:13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</row>
    <row r="381" spans="1:13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</row>
    <row r="382" spans="1:13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</row>
    <row r="383" spans="1:13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</row>
    <row r="384" spans="1:13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</row>
    <row r="385" spans="1:13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</row>
    <row r="386" spans="1:13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</row>
    <row r="387" spans="1:13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</row>
    <row r="388" spans="1:13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</row>
  </sheetData>
  <mergeCells count="288">
    <mergeCell ref="A335:N335"/>
    <mergeCell ref="A336:B339"/>
    <mergeCell ref="C336:D339"/>
    <mergeCell ref="E336:L336"/>
    <mergeCell ref="M336:N339"/>
    <mergeCell ref="E337:E339"/>
    <mergeCell ref="F337:G339"/>
    <mergeCell ref="H337:L337"/>
    <mergeCell ref="H338:H339"/>
    <mergeCell ref="I338:L338"/>
    <mergeCell ref="J331:K331"/>
    <mergeCell ref="L331:M331"/>
    <mergeCell ref="C332:G332"/>
    <mergeCell ref="H332:I332"/>
    <mergeCell ref="J332:K332"/>
    <mergeCell ref="L332:M332"/>
    <mergeCell ref="C333:G333"/>
    <mergeCell ref="H333:I333"/>
    <mergeCell ref="J333:K333"/>
    <mergeCell ref="L333:M333"/>
    <mergeCell ref="C323:G323"/>
    <mergeCell ref="H323:I323"/>
    <mergeCell ref="J323:K323"/>
    <mergeCell ref="L323:M323"/>
    <mergeCell ref="A324:B328"/>
    <mergeCell ref="C324:G324"/>
    <mergeCell ref="H324:I324"/>
    <mergeCell ref="J324:K324"/>
    <mergeCell ref="L324:M324"/>
    <mergeCell ref="C325:G325"/>
    <mergeCell ref="H325:I325"/>
    <mergeCell ref="J325:K325"/>
    <mergeCell ref="L325:M325"/>
    <mergeCell ref="C326:G326"/>
    <mergeCell ref="H326:I326"/>
    <mergeCell ref="J326:K326"/>
    <mergeCell ref="L326:M326"/>
    <mergeCell ref="C327:G327"/>
    <mergeCell ref="H327:I327"/>
    <mergeCell ref="J327:K327"/>
    <mergeCell ref="L327:M327"/>
    <mergeCell ref="C328:G328"/>
    <mergeCell ref="H328:I328"/>
    <mergeCell ref="J328:K328"/>
    <mergeCell ref="H320:I320"/>
    <mergeCell ref="J320:K320"/>
    <mergeCell ref="L320:M320"/>
    <mergeCell ref="C321:G321"/>
    <mergeCell ref="H321:I321"/>
    <mergeCell ref="J321:K321"/>
    <mergeCell ref="L321:M321"/>
    <mergeCell ref="C322:G322"/>
    <mergeCell ref="H322:I322"/>
    <mergeCell ref="J322:K322"/>
    <mergeCell ref="L322:M322"/>
    <mergeCell ref="A314:B318"/>
    <mergeCell ref="C314:G314"/>
    <mergeCell ref="H314:I314"/>
    <mergeCell ref="J314:K314"/>
    <mergeCell ref="L314:M314"/>
    <mergeCell ref="C315:G315"/>
    <mergeCell ref="H315:I315"/>
    <mergeCell ref="J315:K315"/>
    <mergeCell ref="L315:M315"/>
    <mergeCell ref="C316:G316"/>
    <mergeCell ref="H316:I316"/>
    <mergeCell ref="J316:K316"/>
    <mergeCell ref="L316:M316"/>
    <mergeCell ref="C317:G317"/>
    <mergeCell ref="H317:I317"/>
    <mergeCell ref="J317:K317"/>
    <mergeCell ref="L317:M317"/>
    <mergeCell ref="C318:G318"/>
    <mergeCell ref="H318:I318"/>
    <mergeCell ref="H312:I312"/>
    <mergeCell ref="H313:I313"/>
    <mergeCell ref="J309:K309"/>
    <mergeCell ref="J310:K310"/>
    <mergeCell ref="J311:K311"/>
    <mergeCell ref="J312:K312"/>
    <mergeCell ref="J313:K313"/>
    <mergeCell ref="L309:M309"/>
    <mergeCell ref="L310:M310"/>
    <mergeCell ref="L311:M311"/>
    <mergeCell ref="L312:M312"/>
    <mergeCell ref="L313:M313"/>
    <mergeCell ref="A307:M307"/>
    <mergeCell ref="L308:M308"/>
    <mergeCell ref="J308:K308"/>
    <mergeCell ref="H308:I308"/>
    <mergeCell ref="A308:B308"/>
    <mergeCell ref="C308:G308"/>
    <mergeCell ref="C309:G309"/>
    <mergeCell ref="C310:G310"/>
    <mergeCell ref="C311:G311"/>
    <mergeCell ref="H310:I310"/>
    <mergeCell ref="H311:I311"/>
    <mergeCell ref="C312:G312"/>
    <mergeCell ref="C313:G313"/>
    <mergeCell ref="A309:B313"/>
    <mergeCell ref="H309:I309"/>
    <mergeCell ref="A329:B333"/>
    <mergeCell ref="C329:G329"/>
    <mergeCell ref="H329:I329"/>
    <mergeCell ref="J329:K329"/>
    <mergeCell ref="L329:M329"/>
    <mergeCell ref="C330:G330"/>
    <mergeCell ref="H330:I330"/>
    <mergeCell ref="J330:K330"/>
    <mergeCell ref="L330:M330"/>
    <mergeCell ref="C331:G331"/>
    <mergeCell ref="H331:I331"/>
    <mergeCell ref="L328:M328"/>
    <mergeCell ref="J318:K318"/>
    <mergeCell ref="L318:M318"/>
    <mergeCell ref="A319:B323"/>
    <mergeCell ref="C319:G319"/>
    <mergeCell ref="H319:I319"/>
    <mergeCell ref="J319:K319"/>
    <mergeCell ref="L319:M319"/>
    <mergeCell ref="C320:G320"/>
    <mergeCell ref="A265:F265"/>
    <mergeCell ref="G265:M265"/>
    <mergeCell ref="A240:G240"/>
    <mergeCell ref="H240:M240"/>
    <mergeCell ref="A262:B262"/>
    <mergeCell ref="C262:D262"/>
    <mergeCell ref="E262:F262"/>
    <mergeCell ref="A260:F260"/>
    <mergeCell ref="A263:B263"/>
    <mergeCell ref="C263:D263"/>
    <mergeCell ref="E263:F263"/>
    <mergeCell ref="A238:E239"/>
    <mergeCell ref="F238:G238"/>
    <mergeCell ref="H238:I238"/>
    <mergeCell ref="J238:K238"/>
    <mergeCell ref="L238:M238"/>
    <mergeCell ref="F239:G239"/>
    <mergeCell ref="H239:I239"/>
    <mergeCell ref="J239:K239"/>
    <mergeCell ref="L239:M239"/>
    <mergeCell ref="A236:E237"/>
    <mergeCell ref="F236:G236"/>
    <mergeCell ref="H236:I236"/>
    <mergeCell ref="J236:K236"/>
    <mergeCell ref="L236:M236"/>
    <mergeCell ref="F237:G237"/>
    <mergeCell ref="H237:I237"/>
    <mergeCell ref="J237:K237"/>
    <mergeCell ref="L237:M237"/>
    <mergeCell ref="A234:E235"/>
    <mergeCell ref="F234:G234"/>
    <mergeCell ref="F235:G235"/>
    <mergeCell ref="H234:I234"/>
    <mergeCell ref="H204:J204"/>
    <mergeCell ref="H205:J205"/>
    <mergeCell ref="H206:J206"/>
    <mergeCell ref="A230:N232"/>
    <mergeCell ref="F233:G233"/>
    <mergeCell ref="H233:I233"/>
    <mergeCell ref="J233:K233"/>
    <mergeCell ref="L233:M233"/>
    <mergeCell ref="A233:E233"/>
    <mergeCell ref="H235:I235"/>
    <mergeCell ref="J234:K234"/>
    <mergeCell ref="J235:K235"/>
    <mergeCell ref="L234:M234"/>
    <mergeCell ref="L235:M235"/>
    <mergeCell ref="H178:M180"/>
    <mergeCell ref="A200:N202"/>
    <mergeCell ref="A203:D203"/>
    <mergeCell ref="E203:G203"/>
    <mergeCell ref="H203:J203"/>
    <mergeCell ref="K203:M203"/>
    <mergeCell ref="K204:M204"/>
    <mergeCell ref="K205:M205"/>
    <mergeCell ref="K206:M206"/>
    <mergeCell ref="A204:D204"/>
    <mergeCell ref="A205:D205"/>
    <mergeCell ref="A206:D206"/>
    <mergeCell ref="E204:G204"/>
    <mergeCell ref="E205:G205"/>
    <mergeCell ref="E206:G206"/>
    <mergeCell ref="A175:D175"/>
    <mergeCell ref="A176:D176"/>
    <mergeCell ref="E174:G174"/>
    <mergeCell ref="E175:G175"/>
    <mergeCell ref="E176:G176"/>
    <mergeCell ref="H175:J175"/>
    <mergeCell ref="H176:J176"/>
    <mergeCell ref="K174:M174"/>
    <mergeCell ref="K175:M175"/>
    <mergeCell ref="K176:M176"/>
    <mergeCell ref="A16:N19"/>
    <mergeCell ref="A21:N30"/>
    <mergeCell ref="A1:N14"/>
    <mergeCell ref="A169:N171"/>
    <mergeCell ref="A173:D173"/>
    <mergeCell ref="E173:G173"/>
    <mergeCell ref="H173:J173"/>
    <mergeCell ref="K173:M173"/>
    <mergeCell ref="A174:D174"/>
    <mergeCell ref="H174:J174"/>
    <mergeCell ref="H286:I286"/>
    <mergeCell ref="H287:I287"/>
    <mergeCell ref="H288:I288"/>
    <mergeCell ref="J286:K286"/>
    <mergeCell ref="J287:K287"/>
    <mergeCell ref="J288:K288"/>
    <mergeCell ref="A282:N282"/>
    <mergeCell ref="A283:M283"/>
    <mergeCell ref="L285:M285"/>
    <mergeCell ref="J285:K285"/>
    <mergeCell ref="H285:I285"/>
    <mergeCell ref="L286:M286"/>
    <mergeCell ref="L287:M287"/>
    <mergeCell ref="L288:M288"/>
    <mergeCell ref="A285:G285"/>
    <mergeCell ref="A286:G288"/>
    <mergeCell ref="L289:M289"/>
    <mergeCell ref="L290:M290"/>
    <mergeCell ref="L291:M291"/>
    <mergeCell ref="J292:K292"/>
    <mergeCell ref="J293:K293"/>
    <mergeCell ref="J294:K294"/>
    <mergeCell ref="L292:M292"/>
    <mergeCell ref="L293:M293"/>
    <mergeCell ref="L294:M294"/>
    <mergeCell ref="H289:I289"/>
    <mergeCell ref="H290:I290"/>
    <mergeCell ref="H291:I291"/>
    <mergeCell ref="J289:K289"/>
    <mergeCell ref="J290:K290"/>
    <mergeCell ref="J291:K291"/>
    <mergeCell ref="J299:K299"/>
    <mergeCell ref="H299:I299"/>
    <mergeCell ref="A289:G291"/>
    <mergeCell ref="A292:G294"/>
    <mergeCell ref="A295:G297"/>
    <mergeCell ref="A306:N306"/>
    <mergeCell ref="H292:I292"/>
    <mergeCell ref="H293:I293"/>
    <mergeCell ref="H294:I294"/>
    <mergeCell ref="B302:M302"/>
    <mergeCell ref="B303:M303"/>
    <mergeCell ref="B304:M304"/>
    <mergeCell ref="H295:I295"/>
    <mergeCell ref="J295:K295"/>
    <mergeCell ref="L295:M295"/>
    <mergeCell ref="H296:I296"/>
    <mergeCell ref="J296:K296"/>
    <mergeCell ref="L296:M296"/>
    <mergeCell ref="H297:I297"/>
    <mergeCell ref="J297:K297"/>
    <mergeCell ref="L297:M297"/>
    <mergeCell ref="L300:M300"/>
    <mergeCell ref="H298:I298"/>
    <mergeCell ref="J298:K298"/>
    <mergeCell ref="H300:I300"/>
    <mergeCell ref="J300:K300"/>
    <mergeCell ref="L298:M298"/>
    <mergeCell ref="L299:M299"/>
    <mergeCell ref="A298:G300"/>
    <mergeCell ref="A340:B341"/>
    <mergeCell ref="C340:D340"/>
    <mergeCell ref="F340:G340"/>
    <mergeCell ref="M340:N340"/>
    <mergeCell ref="C341:D341"/>
    <mergeCell ref="F341:G341"/>
    <mergeCell ref="M341:N341"/>
    <mergeCell ref="A342:B343"/>
    <mergeCell ref="C342:D342"/>
    <mergeCell ref="F342:G342"/>
    <mergeCell ref="M342:N342"/>
    <mergeCell ref="C343:D343"/>
    <mergeCell ref="F343:G343"/>
    <mergeCell ref="M343:N343"/>
    <mergeCell ref="A359:M388"/>
    <mergeCell ref="C344:D344"/>
    <mergeCell ref="F344:G344"/>
    <mergeCell ref="M344:N344"/>
    <mergeCell ref="C345:D345"/>
    <mergeCell ref="F345:G345"/>
    <mergeCell ref="M345:N345"/>
    <mergeCell ref="B348:N348"/>
    <mergeCell ref="B349:N349"/>
    <mergeCell ref="B350:N350"/>
    <mergeCell ref="A344:B345"/>
  </mergeCells>
  <pageMargins left="1.1151960784313726" right="0.7" top="0.75" bottom="0.75" header="0.3" footer="0.3"/>
  <pageSetup paperSize="9" orientation="landscape" r:id="rId1"/>
  <headerFooter differentFirst="1">
    <oddFooter>&amp;C&amp;P</oddFooter>
  </headerFooter>
  <ignoredErrors>
    <ignoredError sqref="C342 E342" formula="1"/>
  </ignoredErrors>
  <drawing r:id="rId2"/>
  <legacyDrawing r:id="rId3"/>
  <oleObjects>
    <oleObject progId="Word.Document.12" shapeId="1025" r:id="rId4"/>
    <oleObject progId="Word.Document.12" shapeId="1029" r:id="rId5"/>
    <oleObject progId="Word.Document.12" shapeId="1030" r:id="rId6"/>
    <oleObject progId="Word.Document.12" shapeId="1031" r:id="rId7"/>
    <oleObject progId="Word.Document.12" shapeId="1036" r:id="rId8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O89"/>
  <sheetViews>
    <sheetView tabSelected="1" topLeftCell="A67" workbookViewId="0">
      <selection activeCell="Q85" sqref="Q85"/>
    </sheetView>
  </sheetViews>
  <sheetFormatPr defaultRowHeight="14.4"/>
  <sheetData>
    <row r="1" spans="1:15" ht="21">
      <c r="A1" s="317" t="s">
        <v>10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3" spans="1:15" ht="15.6">
      <c r="A3" s="318" t="s">
        <v>11</v>
      </c>
      <c r="B3" s="320"/>
      <c r="C3" s="320"/>
      <c r="D3" s="320"/>
      <c r="E3" s="320"/>
      <c r="F3" s="320"/>
      <c r="G3" s="321"/>
      <c r="H3" s="318" t="str">
        <f>'Ручные данные'!$I$3</f>
        <v>1 квартал 2020</v>
      </c>
      <c r="I3" s="319"/>
      <c r="J3" s="318" t="str">
        <f>'Ручные данные'!$I$4</f>
        <v>4 квартал 2019 г.</v>
      </c>
      <c r="K3" s="319"/>
      <c r="L3" s="318" t="str">
        <f>'Ручные данные'!$I$5</f>
        <v>1 квартал 2019 г.</v>
      </c>
      <c r="M3" s="319"/>
    </row>
    <row r="4" spans="1:15">
      <c r="A4" s="178" t="s">
        <v>12</v>
      </c>
      <c r="B4" s="308"/>
      <c r="C4" s="308"/>
      <c r="D4" s="308"/>
      <c r="E4" s="308"/>
      <c r="F4" s="308"/>
      <c r="G4" s="309"/>
      <c r="H4" s="313">
        <v>30</v>
      </c>
      <c r="I4" s="314"/>
      <c r="J4" s="313">
        <v>29</v>
      </c>
      <c r="K4" s="314"/>
      <c r="L4" s="313">
        <v>31</v>
      </c>
      <c r="M4" s="314"/>
      <c r="O4" s="24"/>
    </row>
    <row r="5" spans="1:15">
      <c r="A5" s="178" t="s">
        <v>13</v>
      </c>
      <c r="B5" s="308"/>
      <c r="C5" s="308"/>
      <c r="D5" s="308"/>
      <c r="E5" s="308"/>
      <c r="F5" s="308"/>
      <c r="G5" s="309"/>
      <c r="H5" s="313">
        <v>50</v>
      </c>
      <c r="I5" s="314"/>
      <c r="J5" s="313">
        <v>47</v>
      </c>
      <c r="K5" s="314"/>
      <c r="L5" s="313">
        <v>29</v>
      </c>
      <c r="M5" s="314"/>
      <c r="O5" s="24"/>
    </row>
    <row r="6" spans="1:15">
      <c r="A6" s="178" t="s">
        <v>14</v>
      </c>
      <c r="B6" s="308"/>
      <c r="C6" s="308"/>
      <c r="D6" s="308"/>
      <c r="E6" s="308"/>
      <c r="F6" s="308"/>
      <c r="G6" s="309"/>
      <c r="H6" s="313">
        <v>6</v>
      </c>
      <c r="I6" s="314"/>
      <c r="J6" s="313">
        <v>24</v>
      </c>
      <c r="K6" s="314"/>
      <c r="L6" s="313">
        <v>27</v>
      </c>
      <c r="M6" s="314"/>
      <c r="O6" s="24"/>
    </row>
    <row r="7" spans="1:15">
      <c r="A7" s="178" t="s">
        <v>15</v>
      </c>
      <c r="B7" s="308"/>
      <c r="C7" s="308"/>
      <c r="D7" s="308"/>
      <c r="E7" s="308"/>
      <c r="F7" s="308"/>
      <c r="G7" s="309"/>
      <c r="H7" s="313">
        <v>86</v>
      </c>
      <c r="I7" s="314"/>
      <c r="J7" s="313">
        <v>100</v>
      </c>
      <c r="K7" s="314"/>
      <c r="L7" s="313">
        <v>87</v>
      </c>
      <c r="M7" s="314"/>
      <c r="O7" s="24"/>
    </row>
    <row r="8" spans="1:15" ht="28.5" customHeight="1">
      <c r="A8" s="310" t="s">
        <v>17</v>
      </c>
      <c r="B8" s="311"/>
      <c r="C8" s="311"/>
      <c r="D8" s="311"/>
      <c r="E8" s="311"/>
      <c r="F8" s="311"/>
      <c r="G8" s="312"/>
      <c r="H8" s="315">
        <v>34.880000000000003</v>
      </c>
      <c r="I8" s="316"/>
      <c r="J8" s="315">
        <v>29</v>
      </c>
      <c r="K8" s="316"/>
      <c r="L8" s="315">
        <v>35.6</v>
      </c>
      <c r="M8" s="316"/>
    </row>
    <row r="9" spans="1:15">
      <c r="A9" s="310" t="s">
        <v>18</v>
      </c>
      <c r="B9" s="311"/>
      <c r="C9" s="311"/>
      <c r="D9" s="311"/>
      <c r="E9" s="311"/>
      <c r="F9" s="311"/>
      <c r="G9" s="312"/>
      <c r="H9" s="315">
        <v>58.1</v>
      </c>
      <c r="I9" s="316"/>
      <c r="J9" s="315">
        <v>47</v>
      </c>
      <c r="K9" s="316"/>
      <c r="L9" s="315">
        <v>33.299999999999997</v>
      </c>
      <c r="M9" s="316"/>
    </row>
    <row r="10" spans="1:15">
      <c r="A10" s="310" t="s">
        <v>19</v>
      </c>
      <c r="B10" s="311"/>
      <c r="C10" s="311"/>
      <c r="D10" s="311"/>
      <c r="E10" s="311"/>
      <c r="F10" s="311"/>
      <c r="G10" s="312"/>
      <c r="H10" s="315">
        <v>7</v>
      </c>
      <c r="I10" s="316"/>
      <c r="J10" s="315">
        <v>24</v>
      </c>
      <c r="K10" s="316"/>
      <c r="L10" s="315">
        <v>31</v>
      </c>
      <c r="M10" s="316"/>
    </row>
    <row r="11" spans="1:15">
      <c r="A11" s="253" t="s">
        <v>21</v>
      </c>
      <c r="B11" s="324"/>
      <c r="C11" s="324"/>
      <c r="D11" s="324"/>
      <c r="E11" s="324"/>
      <c r="F11" s="324"/>
      <c r="G11" s="325"/>
      <c r="H11" s="322">
        <v>86</v>
      </c>
      <c r="I11" s="323"/>
      <c r="J11" s="322">
        <v>99</v>
      </c>
      <c r="K11" s="323"/>
      <c r="L11" s="322">
        <v>87</v>
      </c>
      <c r="M11" s="323"/>
      <c r="O11" s="14"/>
    </row>
    <row r="12" spans="1:15">
      <c r="A12" s="253" t="s">
        <v>22</v>
      </c>
      <c r="B12" s="324"/>
      <c r="C12" s="324"/>
      <c r="D12" s="324"/>
      <c r="E12" s="324"/>
      <c r="F12" s="324"/>
      <c r="G12" s="325"/>
      <c r="H12" s="322">
        <v>0</v>
      </c>
      <c r="I12" s="323"/>
      <c r="J12" s="322">
        <v>0</v>
      </c>
      <c r="K12" s="323"/>
      <c r="L12" s="322">
        <v>1</v>
      </c>
      <c r="M12" s="323"/>
      <c r="O12" s="14"/>
    </row>
    <row r="13" spans="1:15">
      <c r="A13" s="253" t="s">
        <v>23</v>
      </c>
      <c r="B13" s="324"/>
      <c r="C13" s="324"/>
      <c r="D13" s="324"/>
      <c r="E13" s="324"/>
      <c r="F13" s="324"/>
      <c r="G13" s="325"/>
      <c r="H13" s="322">
        <v>0</v>
      </c>
      <c r="I13" s="323"/>
      <c r="J13" s="322">
        <v>1</v>
      </c>
      <c r="K13" s="323"/>
      <c r="L13" s="322">
        <v>0</v>
      </c>
      <c r="M13" s="323"/>
      <c r="O13" s="14"/>
    </row>
    <row r="14" spans="1:15">
      <c r="A14" s="253" t="s">
        <v>24</v>
      </c>
      <c r="B14" s="324"/>
      <c r="C14" s="324"/>
      <c r="D14" s="324"/>
      <c r="E14" s="324"/>
      <c r="F14" s="324"/>
      <c r="G14" s="325"/>
      <c r="H14" s="322">
        <v>0</v>
      </c>
      <c r="I14" s="323"/>
      <c r="J14" s="322">
        <v>0</v>
      </c>
      <c r="K14" s="323"/>
      <c r="L14" s="322">
        <v>0</v>
      </c>
      <c r="M14" s="323"/>
      <c r="O14" s="14"/>
    </row>
    <row r="15" spans="1:15">
      <c r="A15" s="330" t="s">
        <v>28</v>
      </c>
      <c r="B15" s="331"/>
      <c r="C15" s="331"/>
      <c r="D15" s="331"/>
      <c r="E15" s="331"/>
      <c r="F15" s="331"/>
      <c r="G15" s="332"/>
      <c r="H15" s="328">
        <v>86</v>
      </c>
      <c r="I15" s="329"/>
      <c r="J15" s="328">
        <v>100</v>
      </c>
      <c r="K15" s="329"/>
      <c r="L15" s="328">
        <v>88</v>
      </c>
      <c r="M15" s="329"/>
    </row>
    <row r="16" spans="1:15">
      <c r="A16" s="290" t="s">
        <v>32</v>
      </c>
      <c r="B16" s="291"/>
      <c r="C16" s="291"/>
      <c r="D16" s="291"/>
      <c r="E16" s="291"/>
      <c r="F16" s="291"/>
      <c r="G16" s="292"/>
      <c r="H16" s="288">
        <v>23.73</v>
      </c>
      <c r="I16" s="289"/>
      <c r="J16" s="288">
        <v>27.594999999999999</v>
      </c>
      <c r="K16" s="289"/>
      <c r="L16" s="288">
        <v>23.81</v>
      </c>
      <c r="M16" s="289"/>
    </row>
    <row r="17" spans="1:15">
      <c r="A17" s="290" t="s">
        <v>35</v>
      </c>
      <c r="B17" s="291"/>
      <c r="C17" s="291"/>
      <c r="D17" s="291"/>
      <c r="E17" s="291"/>
      <c r="F17" s="291"/>
      <c r="G17" s="292"/>
      <c r="H17" s="288">
        <v>0</v>
      </c>
      <c r="I17" s="289"/>
      <c r="J17" s="288">
        <v>0</v>
      </c>
      <c r="K17" s="289"/>
      <c r="L17" s="288">
        <v>0</v>
      </c>
      <c r="M17" s="289"/>
      <c r="O17" s="14"/>
    </row>
    <row r="18" spans="1:15">
      <c r="A18" s="290" t="s">
        <v>36</v>
      </c>
      <c r="B18" s="291"/>
      <c r="C18" s="291"/>
      <c r="D18" s="291"/>
      <c r="E18" s="291"/>
      <c r="F18" s="291"/>
      <c r="G18" s="292"/>
      <c r="H18" s="288">
        <v>1</v>
      </c>
      <c r="I18" s="289"/>
      <c r="J18" s="288">
        <v>1.1000000000000001</v>
      </c>
      <c r="K18" s="289"/>
      <c r="L18" s="288">
        <v>1.0049999999999999</v>
      </c>
      <c r="M18" s="289"/>
      <c r="O18" s="14"/>
    </row>
    <row r="19" spans="1:15">
      <c r="A19" s="326"/>
      <c r="B19" s="326"/>
      <c r="C19" s="326"/>
      <c r="D19" s="326"/>
      <c r="E19" s="326"/>
      <c r="F19" s="326"/>
      <c r="G19" s="326"/>
      <c r="H19" s="327"/>
      <c r="I19" s="327"/>
      <c r="J19" s="327"/>
      <c r="K19" s="327"/>
      <c r="L19" s="327"/>
      <c r="M19" s="327"/>
    </row>
    <row r="20" spans="1:15">
      <c r="A20" s="297" t="s">
        <v>118</v>
      </c>
      <c r="B20" s="298"/>
      <c r="C20" s="298"/>
      <c r="D20" s="298"/>
      <c r="E20" s="298"/>
      <c r="F20" s="298"/>
      <c r="G20" s="299"/>
      <c r="H20" s="300" t="str">
        <f t="shared" ref="H20" si="0">$H$3</f>
        <v>1 квартал 2020</v>
      </c>
      <c r="I20" s="301"/>
      <c r="J20" s="300" t="str">
        <f t="shared" ref="J20" si="1">$J$3</f>
        <v>4 квартал 2019 г.</v>
      </c>
      <c r="K20" s="301"/>
      <c r="L20" s="300" t="str">
        <f t="shared" ref="L20" si="2">$L$3</f>
        <v>1 квартал 2019 г.</v>
      </c>
      <c r="M20" s="301"/>
    </row>
    <row r="21" spans="1:15">
      <c r="A21" s="290" t="s">
        <v>39</v>
      </c>
      <c r="B21" s="291"/>
      <c r="C21" s="291"/>
      <c r="D21" s="291"/>
      <c r="E21" s="291"/>
      <c r="F21" s="291"/>
      <c r="G21" s="292"/>
      <c r="H21" s="302">
        <v>6</v>
      </c>
      <c r="I21" s="303"/>
      <c r="J21" s="302">
        <v>2</v>
      </c>
      <c r="K21" s="303"/>
      <c r="L21" s="302">
        <v>0</v>
      </c>
      <c r="M21" s="303"/>
      <c r="O21" s="14"/>
    </row>
    <row r="22" spans="1:15">
      <c r="A22" s="290" t="s">
        <v>40</v>
      </c>
      <c r="B22" s="291"/>
      <c r="C22" s="291"/>
      <c r="D22" s="291"/>
      <c r="E22" s="291"/>
      <c r="F22" s="291"/>
      <c r="G22" s="292"/>
      <c r="H22" s="302">
        <v>22</v>
      </c>
      <c r="I22" s="303"/>
      <c r="J22" s="302">
        <v>44</v>
      </c>
      <c r="K22" s="303"/>
      <c r="L22" s="302">
        <v>42</v>
      </c>
      <c r="M22" s="303"/>
      <c r="O22" s="14"/>
    </row>
    <row r="23" spans="1:15">
      <c r="A23" s="290" t="s">
        <v>41</v>
      </c>
      <c r="B23" s="291"/>
      <c r="C23" s="291"/>
      <c r="D23" s="291"/>
      <c r="E23" s="291"/>
      <c r="F23" s="291"/>
      <c r="G23" s="292"/>
      <c r="H23" s="302">
        <v>2</v>
      </c>
      <c r="I23" s="303"/>
      <c r="J23" s="302">
        <v>0</v>
      </c>
      <c r="K23" s="303"/>
      <c r="L23" s="302">
        <v>1</v>
      </c>
      <c r="M23" s="303"/>
      <c r="O23" s="14"/>
    </row>
    <row r="24" spans="1:15">
      <c r="A24" s="290" t="s">
        <v>42</v>
      </c>
      <c r="B24" s="291"/>
      <c r="C24" s="291"/>
      <c r="D24" s="291"/>
      <c r="E24" s="291"/>
      <c r="F24" s="291"/>
      <c r="G24" s="292"/>
      <c r="H24" s="302">
        <v>26</v>
      </c>
      <c r="I24" s="303"/>
      <c r="J24" s="302">
        <v>22</v>
      </c>
      <c r="K24" s="303"/>
      <c r="L24" s="302">
        <v>22</v>
      </c>
      <c r="M24" s="303"/>
      <c r="O24" s="14"/>
    </row>
    <row r="25" spans="1:15">
      <c r="A25" s="290" t="s">
        <v>43</v>
      </c>
      <c r="B25" s="291"/>
      <c r="C25" s="291"/>
      <c r="D25" s="291"/>
      <c r="E25" s="291"/>
      <c r="F25" s="291"/>
      <c r="G25" s="292"/>
      <c r="H25" s="302">
        <v>42</v>
      </c>
      <c r="I25" s="303"/>
      <c r="J25" s="302">
        <v>36</v>
      </c>
      <c r="K25" s="303"/>
      <c r="L25" s="302">
        <v>32</v>
      </c>
      <c r="M25" s="303"/>
      <c r="O25" s="14"/>
    </row>
    <row r="26" spans="1:15">
      <c r="A26" s="304" t="s">
        <v>48</v>
      </c>
      <c r="B26" s="305"/>
      <c r="C26" s="305"/>
      <c r="D26" s="305"/>
      <c r="E26" s="305"/>
      <c r="F26" s="305"/>
      <c r="G26" s="306"/>
      <c r="H26" s="302">
        <v>98</v>
      </c>
      <c r="I26" s="307"/>
      <c r="J26" s="302">
        <v>104</v>
      </c>
      <c r="K26" s="307"/>
      <c r="L26" s="302">
        <v>97</v>
      </c>
      <c r="M26" s="307"/>
      <c r="O26" s="14"/>
    </row>
    <row r="27" spans="1:15" ht="15" customHeight="1">
      <c r="A27" s="297" t="s">
        <v>49</v>
      </c>
      <c r="B27" s="298"/>
      <c r="C27" s="298"/>
      <c r="D27" s="298"/>
      <c r="E27" s="298"/>
      <c r="F27" s="298"/>
      <c r="G27" s="299"/>
      <c r="H27" s="300" t="str">
        <f t="shared" ref="H27:L27" si="3">H20</f>
        <v>1 квартал 2020</v>
      </c>
      <c r="I27" s="301"/>
      <c r="J27" s="300" t="str">
        <f t="shared" si="3"/>
        <v>4 квартал 2019 г.</v>
      </c>
      <c r="K27" s="301"/>
      <c r="L27" s="300" t="str">
        <f t="shared" si="3"/>
        <v>1 квартал 2019 г.</v>
      </c>
      <c r="M27" s="301"/>
      <c r="O27" s="14"/>
    </row>
    <row r="28" spans="1:15">
      <c r="A28" s="290" t="s">
        <v>39</v>
      </c>
      <c r="B28" s="291"/>
      <c r="C28" s="291"/>
      <c r="D28" s="291"/>
      <c r="E28" s="291"/>
      <c r="F28" s="291"/>
      <c r="G28" s="292"/>
      <c r="H28" s="288">
        <f>SUM(H21/H26*100)</f>
        <v>6.1224489795918364</v>
      </c>
      <c r="I28" s="289"/>
      <c r="J28" s="288">
        <f>SUM(J21/J26*100)</f>
        <v>1.9230769230769231</v>
      </c>
      <c r="K28" s="289"/>
      <c r="L28" s="288">
        <f>SUM(L21/L26*100)</f>
        <v>0</v>
      </c>
      <c r="M28" s="289"/>
      <c r="O28" s="14"/>
    </row>
    <row r="29" spans="1:15">
      <c r="A29" s="290" t="s">
        <v>40</v>
      </c>
      <c r="B29" s="291"/>
      <c r="C29" s="291"/>
      <c r="D29" s="291"/>
      <c r="E29" s="291"/>
      <c r="F29" s="291"/>
      <c r="G29" s="292"/>
      <c r="H29" s="288">
        <f>SUM(H22/H26*100)</f>
        <v>22.448979591836736</v>
      </c>
      <c r="I29" s="289"/>
      <c r="J29" s="288">
        <f>SUM(J22/J26*100)</f>
        <v>42.307692307692307</v>
      </c>
      <c r="K29" s="289"/>
      <c r="L29" s="288">
        <f>SUM(L22/L26*100)</f>
        <v>43.298969072164951</v>
      </c>
      <c r="M29" s="289"/>
      <c r="O29" s="14"/>
    </row>
    <row r="30" spans="1:15">
      <c r="A30" s="290" t="s">
        <v>41</v>
      </c>
      <c r="B30" s="291"/>
      <c r="C30" s="291"/>
      <c r="D30" s="291"/>
      <c r="E30" s="291"/>
      <c r="F30" s="291"/>
      <c r="G30" s="292"/>
      <c r="H30" s="288">
        <f>SUM(H23/H26*100)</f>
        <v>2.0408163265306123</v>
      </c>
      <c r="I30" s="289"/>
      <c r="J30" s="288">
        <f>SUM(J23/J26*100)</f>
        <v>0</v>
      </c>
      <c r="K30" s="289"/>
      <c r="L30" s="288">
        <f>SUM(L23/L26*100)</f>
        <v>1.0309278350515463</v>
      </c>
      <c r="M30" s="289"/>
      <c r="O30" s="14"/>
    </row>
    <row r="31" spans="1:15">
      <c r="A31" s="290" t="s">
        <v>42</v>
      </c>
      <c r="B31" s="291"/>
      <c r="C31" s="291"/>
      <c r="D31" s="291"/>
      <c r="E31" s="291"/>
      <c r="F31" s="291"/>
      <c r="G31" s="292"/>
      <c r="H31" s="288">
        <f>SUM(H24/H26*100)</f>
        <v>26.530612244897959</v>
      </c>
      <c r="I31" s="289"/>
      <c r="J31" s="288">
        <f>SUM(J24/J26*100)</f>
        <v>21.153846153846153</v>
      </c>
      <c r="K31" s="289"/>
      <c r="L31" s="288">
        <f>SUM(L24/L26*100)</f>
        <v>22.680412371134022</v>
      </c>
      <c r="M31" s="289"/>
      <c r="O31" s="14"/>
    </row>
    <row r="32" spans="1:15">
      <c r="A32" s="290" t="s">
        <v>43</v>
      </c>
      <c r="B32" s="291"/>
      <c r="C32" s="291"/>
      <c r="D32" s="291"/>
      <c r="E32" s="291"/>
      <c r="F32" s="291"/>
      <c r="G32" s="292"/>
      <c r="H32" s="288">
        <f>SUM(H25/H26*100)</f>
        <v>42.857142857142854</v>
      </c>
      <c r="I32" s="289"/>
      <c r="J32" s="288">
        <f>SUM(J25/J26*100)</f>
        <v>34.615384615384613</v>
      </c>
      <c r="K32" s="289"/>
      <c r="L32" s="288">
        <f>SUM(L25/L26*100)</f>
        <v>32.989690721649481</v>
      </c>
      <c r="M32" s="289"/>
      <c r="O32" s="14"/>
    </row>
    <row r="33" spans="1:13">
      <c r="A33" s="297" t="s">
        <v>47</v>
      </c>
      <c r="B33" s="298"/>
      <c r="C33" s="298"/>
      <c r="D33" s="298"/>
      <c r="E33" s="298"/>
      <c r="F33" s="298"/>
      <c r="G33" s="299"/>
      <c r="H33" s="300" t="str">
        <f t="shared" ref="H33:L33" si="4">H20</f>
        <v>1 квартал 2020</v>
      </c>
      <c r="I33" s="301"/>
      <c r="J33" s="300" t="str">
        <f t="shared" si="4"/>
        <v>4 квартал 2019 г.</v>
      </c>
      <c r="K33" s="301"/>
      <c r="L33" s="300" t="str">
        <f t="shared" si="4"/>
        <v>1 квартал 2019 г.</v>
      </c>
      <c r="M33" s="301"/>
    </row>
    <row r="34" spans="1:13">
      <c r="A34" s="290" t="s">
        <v>39</v>
      </c>
      <c r="B34" s="291"/>
      <c r="C34" s="291"/>
      <c r="D34" s="291"/>
      <c r="E34" s="291"/>
      <c r="F34" s="291"/>
      <c r="G34" s="292"/>
      <c r="H34" s="288">
        <f>SUM(H21/'Ручные данные'!I6*10000)</f>
        <v>1.6557205143771732</v>
      </c>
      <c r="I34" s="289"/>
      <c r="J34" s="288">
        <f>SUM(J21/'Ручные данные'!I6*10000)</f>
        <v>0.55190683812572439</v>
      </c>
      <c r="K34" s="289"/>
      <c r="L34" s="288">
        <v>0.54800000000000004</v>
      </c>
      <c r="M34" s="289"/>
    </row>
    <row r="35" spans="1:13">
      <c r="A35" s="290" t="s">
        <v>40</v>
      </c>
      <c r="B35" s="291"/>
      <c r="C35" s="291"/>
      <c r="D35" s="291"/>
      <c r="E35" s="291"/>
      <c r="F35" s="291"/>
      <c r="G35" s="292"/>
      <c r="H35" s="288">
        <f>SUM(H22/'Ручные данные'!I6*10000)</f>
        <v>6.0709752193829685</v>
      </c>
      <c r="I35" s="289"/>
      <c r="J35" s="288">
        <f>SUM(J22/'Ручные данные'!I6*10000)</f>
        <v>12.141950438765937</v>
      </c>
      <c r="K35" s="289"/>
      <c r="L35" s="288">
        <v>13.962</v>
      </c>
      <c r="M35" s="289"/>
    </row>
    <row r="36" spans="1:13">
      <c r="A36" s="290" t="s">
        <v>41</v>
      </c>
      <c r="B36" s="291"/>
      <c r="C36" s="291"/>
      <c r="D36" s="291"/>
      <c r="E36" s="291"/>
      <c r="F36" s="291"/>
      <c r="G36" s="292"/>
      <c r="H36" s="288">
        <f>SUM(H23/'Ручные данные'!I6*10000)</f>
        <v>0.55190683812572439</v>
      </c>
      <c r="I36" s="289"/>
      <c r="J36" s="288">
        <f>SUM(J23/'Ручные данные'!I6*10000)</f>
        <v>0</v>
      </c>
      <c r="K36" s="289"/>
      <c r="L36" s="288">
        <v>0</v>
      </c>
      <c r="M36" s="289"/>
    </row>
    <row r="37" spans="1:13">
      <c r="A37" s="290" t="s">
        <v>42</v>
      </c>
      <c r="B37" s="291"/>
      <c r="C37" s="291"/>
      <c r="D37" s="291"/>
      <c r="E37" s="291"/>
      <c r="F37" s="291"/>
      <c r="G37" s="292"/>
      <c r="H37" s="288">
        <f>SUM(H24/'Ручные данные'!I6*10000)</f>
        <v>7.1747888956344168</v>
      </c>
      <c r="I37" s="289"/>
      <c r="J37" s="288">
        <f>SUM(J24/'Ручные данные'!I6*10000)</f>
        <v>6.0709752193829685</v>
      </c>
      <c r="K37" s="289"/>
      <c r="L37" s="288">
        <v>2.738</v>
      </c>
      <c r="M37" s="289"/>
    </row>
    <row r="38" spans="1:13">
      <c r="A38" s="290" t="s">
        <v>43</v>
      </c>
      <c r="B38" s="291"/>
      <c r="C38" s="291"/>
      <c r="D38" s="291"/>
      <c r="E38" s="291"/>
      <c r="F38" s="291"/>
      <c r="G38" s="292"/>
      <c r="H38" s="288">
        <f>SUM(H25/'Ручные данные'!I6*10000)</f>
        <v>11.590043600640213</v>
      </c>
      <c r="I38" s="289"/>
      <c r="J38" s="288">
        <f>SUM(J25/'Ручные данные'!I6*10000)</f>
        <v>9.9343230862630385</v>
      </c>
      <c r="K38" s="289"/>
      <c r="L38" s="288">
        <v>13.414999999999999</v>
      </c>
      <c r="M38" s="289"/>
    </row>
    <row r="39" spans="1:13">
      <c r="A39" s="297" t="s">
        <v>87</v>
      </c>
      <c r="B39" s="298"/>
      <c r="C39" s="298"/>
      <c r="D39" s="298"/>
      <c r="E39" s="298"/>
      <c r="F39" s="298"/>
      <c r="G39" s="299"/>
      <c r="H39" s="333" t="s">
        <v>86</v>
      </c>
      <c r="I39" s="334"/>
      <c r="J39" s="333" t="s">
        <v>50</v>
      </c>
      <c r="K39" s="334"/>
      <c r="L39" s="333" t="s">
        <v>51</v>
      </c>
      <c r="M39" s="334"/>
    </row>
    <row r="40" spans="1:13">
      <c r="A40" s="297" t="s">
        <v>39</v>
      </c>
      <c r="B40" s="298"/>
      <c r="C40" s="298"/>
      <c r="D40" s="298"/>
      <c r="E40" s="298"/>
      <c r="F40" s="298"/>
      <c r="G40" s="299"/>
      <c r="H40" s="335">
        <v>6</v>
      </c>
      <c r="I40" s="336"/>
      <c r="J40" s="333">
        <f>SUM(J41:K45)</f>
        <v>100</v>
      </c>
      <c r="K40" s="336"/>
      <c r="L40" s="333">
        <f>SUM(L41:M45)</f>
        <v>1.6557205143771732</v>
      </c>
      <c r="M40" s="336"/>
    </row>
    <row r="41" spans="1:13">
      <c r="A41" s="290" t="s">
        <v>52</v>
      </c>
      <c r="B41" s="291"/>
      <c r="C41" s="291"/>
      <c r="D41" s="291"/>
      <c r="E41" s="291"/>
      <c r="F41" s="291"/>
      <c r="G41" s="292"/>
      <c r="H41" s="337">
        <v>0</v>
      </c>
      <c r="I41" s="338"/>
      <c r="J41" s="288">
        <f>SUM(H41/H40*100)</f>
        <v>0</v>
      </c>
      <c r="K41" s="289"/>
      <c r="L41" s="288">
        <f>SUM(H41/'Ручные данные'!I6*10000)</f>
        <v>0</v>
      </c>
      <c r="M41" s="289"/>
    </row>
    <row r="42" spans="1:13">
      <c r="A42" s="290" t="s">
        <v>53</v>
      </c>
      <c r="B42" s="291"/>
      <c r="C42" s="291"/>
      <c r="D42" s="291"/>
      <c r="E42" s="291"/>
      <c r="F42" s="291"/>
      <c r="G42" s="292"/>
      <c r="H42" s="337">
        <v>6</v>
      </c>
      <c r="I42" s="338"/>
      <c r="J42" s="288">
        <f>SUM(H42/H40*100)</f>
        <v>100</v>
      </c>
      <c r="K42" s="289"/>
      <c r="L42" s="288">
        <f>SUM(H42/'Ручные данные'!I6*10000)</f>
        <v>1.6557205143771732</v>
      </c>
      <c r="M42" s="289"/>
    </row>
    <row r="43" spans="1:13">
      <c r="A43" s="290" t="s">
        <v>54</v>
      </c>
      <c r="B43" s="291"/>
      <c r="C43" s="291"/>
      <c r="D43" s="291"/>
      <c r="E43" s="291"/>
      <c r="F43" s="291"/>
      <c r="G43" s="292"/>
      <c r="H43" s="337">
        <f>[1]Лист1!E69</f>
        <v>0</v>
      </c>
      <c r="I43" s="338"/>
      <c r="J43" s="288">
        <f>SUM(H43/H40*100)</f>
        <v>0</v>
      </c>
      <c r="K43" s="289"/>
      <c r="L43" s="288">
        <f>SUM(H43/'Ручные данные'!I6*10000)</f>
        <v>0</v>
      </c>
      <c r="M43" s="289"/>
    </row>
    <row r="44" spans="1:13">
      <c r="A44" s="290" t="s">
        <v>55</v>
      </c>
      <c r="B44" s="291"/>
      <c r="C44" s="291"/>
      <c r="D44" s="291"/>
      <c r="E44" s="291"/>
      <c r="F44" s="291"/>
      <c r="G44" s="292"/>
      <c r="H44" s="337">
        <v>0</v>
      </c>
      <c r="I44" s="338"/>
      <c r="J44" s="288">
        <f>SUM(H44/H40*100)</f>
        <v>0</v>
      </c>
      <c r="K44" s="289"/>
      <c r="L44" s="288">
        <f>SUM(H44/'Ручные данные'!I6*10000)</f>
        <v>0</v>
      </c>
      <c r="M44" s="289"/>
    </row>
    <row r="45" spans="1:13">
      <c r="A45" s="290" t="s">
        <v>56</v>
      </c>
      <c r="B45" s="291"/>
      <c r="C45" s="291"/>
      <c r="D45" s="291"/>
      <c r="E45" s="291"/>
      <c r="F45" s="291"/>
      <c r="G45" s="292"/>
      <c r="H45" s="337">
        <f>[1]Лист1!E71</f>
        <v>0</v>
      </c>
      <c r="I45" s="338"/>
      <c r="J45" s="288">
        <f>SUM(H45/H40*100)</f>
        <v>0</v>
      </c>
      <c r="K45" s="289"/>
      <c r="L45" s="288">
        <f>SUM(H45/'Ручные данные'!I6*10000)</f>
        <v>0</v>
      </c>
      <c r="M45" s="289"/>
    </row>
    <row r="46" spans="1:13">
      <c r="A46" s="297" t="s">
        <v>40</v>
      </c>
      <c r="B46" s="298"/>
      <c r="C46" s="298"/>
      <c r="D46" s="298"/>
      <c r="E46" s="298"/>
      <c r="F46" s="298"/>
      <c r="G46" s="299"/>
      <c r="H46" s="339">
        <v>22</v>
      </c>
      <c r="I46" s="340"/>
      <c r="J46" s="341">
        <f>SUM(J47:K51)</f>
        <v>100</v>
      </c>
      <c r="K46" s="342"/>
      <c r="L46" s="341">
        <f>SUM(L47:M51)</f>
        <v>6.0709752193829685</v>
      </c>
      <c r="M46" s="342"/>
    </row>
    <row r="47" spans="1:13">
      <c r="A47" s="290" t="s">
        <v>57</v>
      </c>
      <c r="B47" s="291"/>
      <c r="C47" s="291"/>
      <c r="D47" s="291"/>
      <c r="E47" s="291"/>
      <c r="F47" s="291"/>
      <c r="G47" s="292"/>
      <c r="H47" s="337">
        <v>0</v>
      </c>
      <c r="I47" s="338"/>
      <c r="J47" s="288">
        <f>SUM(H47/H46*100)</f>
        <v>0</v>
      </c>
      <c r="K47" s="289"/>
      <c r="L47" s="288">
        <f>SUM(H47/'Ручные данные'!I6*10000)</f>
        <v>0</v>
      </c>
      <c r="M47" s="289"/>
    </row>
    <row r="48" spans="1:13">
      <c r="A48" s="290" t="s">
        <v>58</v>
      </c>
      <c r="B48" s="291"/>
      <c r="C48" s="291"/>
      <c r="D48" s="291"/>
      <c r="E48" s="291"/>
      <c r="F48" s="291"/>
      <c r="G48" s="292"/>
      <c r="H48" s="337">
        <v>8</v>
      </c>
      <c r="I48" s="338"/>
      <c r="J48" s="288">
        <f>SUM(H48/H46*100)</f>
        <v>36.363636363636367</v>
      </c>
      <c r="K48" s="289"/>
      <c r="L48" s="288">
        <f>SUM(H48/'Ручные данные'!I6*10000)</f>
        <v>2.2076273525028975</v>
      </c>
      <c r="M48" s="289"/>
    </row>
    <row r="49" spans="1:15">
      <c r="A49" s="290" t="s">
        <v>59</v>
      </c>
      <c r="B49" s="291"/>
      <c r="C49" s="291"/>
      <c r="D49" s="291"/>
      <c r="E49" s="291"/>
      <c r="F49" s="291"/>
      <c r="G49" s="292"/>
      <c r="H49" s="337">
        <v>0</v>
      </c>
      <c r="I49" s="338"/>
      <c r="J49" s="288">
        <f>SUM(H49/H46*100)</f>
        <v>0</v>
      </c>
      <c r="K49" s="289"/>
      <c r="L49" s="288">
        <f>SUM(H49/'Ручные данные'!I6*10000)</f>
        <v>0</v>
      </c>
      <c r="M49" s="289"/>
    </row>
    <row r="50" spans="1:15">
      <c r="A50" s="290" t="s">
        <v>60</v>
      </c>
      <c r="B50" s="291"/>
      <c r="C50" s="291"/>
      <c r="D50" s="291"/>
      <c r="E50" s="291"/>
      <c r="F50" s="291"/>
      <c r="G50" s="292"/>
      <c r="H50" s="337">
        <v>8</v>
      </c>
      <c r="I50" s="338"/>
      <c r="J50" s="288">
        <f>SUM(H50/H46*100)</f>
        <v>36.363636363636367</v>
      </c>
      <c r="K50" s="289"/>
      <c r="L50" s="288">
        <f>SUM(H50/'Ручные данные'!I6*10000)</f>
        <v>2.2076273525028975</v>
      </c>
      <c r="M50" s="289"/>
    </row>
    <row r="51" spans="1:15">
      <c r="A51" s="290" t="s">
        <v>61</v>
      </c>
      <c r="B51" s="291"/>
      <c r="C51" s="291"/>
      <c r="D51" s="291"/>
      <c r="E51" s="291"/>
      <c r="F51" s="291"/>
      <c r="G51" s="292"/>
      <c r="H51" s="337">
        <v>6</v>
      </c>
      <c r="I51" s="338"/>
      <c r="J51" s="288">
        <f>SUM(H51/H46*100)</f>
        <v>27.27272727272727</v>
      </c>
      <c r="K51" s="289"/>
      <c r="L51" s="288">
        <f>SUM(H51/'Ручные данные'!I6*10000)</f>
        <v>1.6557205143771732</v>
      </c>
      <c r="M51" s="289"/>
    </row>
    <row r="52" spans="1:15">
      <c r="A52" s="297" t="s">
        <v>41</v>
      </c>
      <c r="B52" s="298"/>
      <c r="C52" s="298"/>
      <c r="D52" s="298"/>
      <c r="E52" s="298"/>
      <c r="F52" s="298"/>
      <c r="G52" s="299"/>
      <c r="H52" s="339">
        <v>2</v>
      </c>
      <c r="I52" s="340"/>
      <c r="J52" s="341">
        <v>0</v>
      </c>
      <c r="K52" s="342"/>
      <c r="L52" s="341">
        <f>SUM(L53:M57)</f>
        <v>0.55190683812572439</v>
      </c>
      <c r="M52" s="342"/>
    </row>
    <row r="53" spans="1:15">
      <c r="A53" s="290" t="s">
        <v>63</v>
      </c>
      <c r="B53" s="291"/>
      <c r="C53" s="291"/>
      <c r="D53" s="291"/>
      <c r="E53" s="291"/>
      <c r="F53" s="291"/>
      <c r="G53" s="292"/>
      <c r="H53" s="337">
        <f>[1]Лист1!E85</f>
        <v>0</v>
      </c>
      <c r="I53" s="338"/>
      <c r="J53" s="288">
        <v>0</v>
      </c>
      <c r="K53" s="289"/>
      <c r="L53" s="288">
        <f>SUM(H53/'Ручные данные'!I6*10000)</f>
        <v>0</v>
      </c>
      <c r="M53" s="289"/>
    </row>
    <row r="54" spans="1:15">
      <c r="A54" s="290" t="s">
        <v>64</v>
      </c>
      <c r="B54" s="291"/>
      <c r="C54" s="291"/>
      <c r="D54" s="291"/>
      <c r="E54" s="291"/>
      <c r="F54" s="291"/>
      <c r="G54" s="292"/>
      <c r="H54" s="337">
        <v>2</v>
      </c>
      <c r="I54" s="338"/>
      <c r="J54" s="288">
        <v>0</v>
      </c>
      <c r="K54" s="289"/>
      <c r="L54" s="288">
        <f>SUM(H54/'Ручные данные'!I6*10000)</f>
        <v>0.55190683812572439</v>
      </c>
      <c r="M54" s="289"/>
    </row>
    <row r="55" spans="1:15">
      <c r="A55" s="290" t="s">
        <v>65</v>
      </c>
      <c r="B55" s="291"/>
      <c r="C55" s="291"/>
      <c r="D55" s="291"/>
      <c r="E55" s="291"/>
      <c r="F55" s="291"/>
      <c r="G55" s="292"/>
      <c r="H55" s="337">
        <f>[1]Лист1!E87</f>
        <v>0</v>
      </c>
      <c r="I55" s="338"/>
      <c r="J55" s="288">
        <v>0</v>
      </c>
      <c r="K55" s="289"/>
      <c r="L55" s="288">
        <f>SUM(H55/'Ручные данные'!I6*10000)</f>
        <v>0</v>
      </c>
      <c r="M55" s="289"/>
      <c r="O55" s="15"/>
    </row>
    <row r="56" spans="1:15">
      <c r="A56" s="290" t="s">
        <v>66</v>
      </c>
      <c r="B56" s="291"/>
      <c r="C56" s="291"/>
      <c r="D56" s="291"/>
      <c r="E56" s="291"/>
      <c r="F56" s="291"/>
      <c r="G56" s="292"/>
      <c r="H56" s="337">
        <f>[1]Лист1!E88</f>
        <v>0</v>
      </c>
      <c r="I56" s="338"/>
      <c r="J56" s="288">
        <v>0</v>
      </c>
      <c r="K56" s="289"/>
      <c r="L56" s="288">
        <f>SUM(H56/'Ручные данные'!I6*10000)</f>
        <v>0</v>
      </c>
      <c r="M56" s="289"/>
    </row>
    <row r="57" spans="1:15">
      <c r="A57" s="290" t="s">
        <v>67</v>
      </c>
      <c r="B57" s="291"/>
      <c r="C57" s="291"/>
      <c r="D57" s="291"/>
      <c r="E57" s="291"/>
      <c r="F57" s="291"/>
      <c r="G57" s="292"/>
      <c r="H57" s="337">
        <f>[1]Лист1!E89</f>
        <v>0</v>
      </c>
      <c r="I57" s="338"/>
      <c r="J57" s="288">
        <v>0</v>
      </c>
      <c r="K57" s="289"/>
      <c r="L57" s="288">
        <f>SUM(H57/'Ручные данные'!I6*10000)</f>
        <v>0</v>
      </c>
      <c r="M57" s="289"/>
    </row>
    <row r="58" spans="1:15">
      <c r="A58" s="297" t="s">
        <v>42</v>
      </c>
      <c r="B58" s="298"/>
      <c r="C58" s="298"/>
      <c r="D58" s="298"/>
      <c r="E58" s="298"/>
      <c r="F58" s="298"/>
      <c r="G58" s="299"/>
      <c r="H58" s="339">
        <v>26</v>
      </c>
      <c r="I58" s="340"/>
      <c r="J58" s="341">
        <f>SUM(J59:K63)</f>
        <v>100.00000000000001</v>
      </c>
      <c r="K58" s="342"/>
      <c r="L58" s="341">
        <f>SUM(L59:M63)</f>
        <v>7.1747888956344168</v>
      </c>
      <c r="M58" s="342"/>
    </row>
    <row r="59" spans="1:15">
      <c r="A59" s="290" t="s">
        <v>68</v>
      </c>
      <c r="B59" s="291"/>
      <c r="C59" s="291"/>
      <c r="D59" s="291"/>
      <c r="E59" s="291"/>
      <c r="F59" s="291"/>
      <c r="G59" s="292"/>
      <c r="H59" s="337">
        <f>[1]Лист1!E73</f>
        <v>0</v>
      </c>
      <c r="I59" s="338"/>
      <c r="J59" s="288">
        <f>SUM(H59/H58*100)</f>
        <v>0</v>
      </c>
      <c r="K59" s="289"/>
      <c r="L59" s="288">
        <f>SUM(H53/'Ручные данные'!I6*10000)</f>
        <v>0</v>
      </c>
      <c r="M59" s="289"/>
    </row>
    <row r="60" spans="1:15">
      <c r="A60" s="290" t="s">
        <v>69</v>
      </c>
      <c r="B60" s="291"/>
      <c r="C60" s="291"/>
      <c r="D60" s="291"/>
      <c r="E60" s="291"/>
      <c r="F60" s="291"/>
      <c r="G60" s="292"/>
      <c r="H60" s="337">
        <v>0</v>
      </c>
      <c r="I60" s="338"/>
      <c r="J60" s="288">
        <f>SUM(H60/H58*100)</f>
        <v>0</v>
      </c>
      <c r="K60" s="289"/>
      <c r="L60" s="288">
        <f>SUM(H60/'Ручные данные'!I6*10000)</f>
        <v>0</v>
      </c>
      <c r="M60" s="289"/>
    </row>
    <row r="61" spans="1:15">
      <c r="A61" s="290" t="s">
        <v>70</v>
      </c>
      <c r="B61" s="291"/>
      <c r="C61" s="291"/>
      <c r="D61" s="291"/>
      <c r="E61" s="291"/>
      <c r="F61" s="291"/>
      <c r="G61" s="292"/>
      <c r="H61" s="337">
        <v>10</v>
      </c>
      <c r="I61" s="338"/>
      <c r="J61" s="288">
        <f>SUM(H61/H58*100)</f>
        <v>38.461538461538467</v>
      </c>
      <c r="K61" s="289"/>
      <c r="L61" s="288">
        <f>SUM(H61/'Ручные данные'!I6*10000)</f>
        <v>2.7595341906286217</v>
      </c>
      <c r="M61" s="289"/>
    </row>
    <row r="62" spans="1:15">
      <c r="A62" s="290" t="s">
        <v>71</v>
      </c>
      <c r="B62" s="291"/>
      <c r="C62" s="291"/>
      <c r="D62" s="291"/>
      <c r="E62" s="291"/>
      <c r="F62" s="291"/>
      <c r="G62" s="292"/>
      <c r="H62" s="337">
        <v>8</v>
      </c>
      <c r="I62" s="338"/>
      <c r="J62" s="288">
        <f>SUM(H62/H58*100)</f>
        <v>30.76923076923077</v>
      </c>
      <c r="K62" s="289"/>
      <c r="L62" s="288">
        <f>SUM(H62/'Ручные данные'!I6*10000)</f>
        <v>2.2076273525028975</v>
      </c>
      <c r="M62" s="289"/>
    </row>
    <row r="63" spans="1:15">
      <c r="A63" s="290" t="s">
        <v>72</v>
      </c>
      <c r="B63" s="291"/>
      <c r="C63" s="291"/>
      <c r="D63" s="291"/>
      <c r="E63" s="291"/>
      <c r="F63" s="291"/>
      <c r="G63" s="292"/>
      <c r="H63" s="337">
        <v>8</v>
      </c>
      <c r="I63" s="338"/>
      <c r="J63" s="288">
        <f>SUM(H63/H58*100)</f>
        <v>30.76923076923077</v>
      </c>
      <c r="K63" s="289"/>
      <c r="L63" s="288">
        <f>SUM(H63/'Ручные данные'!I6*10000)</f>
        <v>2.2076273525028975</v>
      </c>
      <c r="M63" s="289"/>
    </row>
    <row r="64" spans="1:15">
      <c r="A64" s="297" t="s">
        <v>43</v>
      </c>
      <c r="B64" s="298"/>
      <c r="C64" s="298"/>
      <c r="D64" s="298"/>
      <c r="E64" s="298"/>
      <c r="F64" s="298"/>
      <c r="G64" s="299"/>
      <c r="H64" s="339">
        <v>42</v>
      </c>
      <c r="I64" s="340"/>
      <c r="J64" s="341">
        <f>SUM(J65:K69)</f>
        <v>100</v>
      </c>
      <c r="K64" s="342"/>
      <c r="L64" s="341">
        <f>SUM(L65:M69)</f>
        <v>11.590043600640213</v>
      </c>
      <c r="M64" s="342"/>
    </row>
    <row r="65" spans="1:13">
      <c r="A65" s="290" t="s">
        <v>73</v>
      </c>
      <c r="B65" s="291"/>
      <c r="C65" s="291"/>
      <c r="D65" s="291"/>
      <c r="E65" s="291"/>
      <c r="F65" s="291"/>
      <c r="G65" s="292"/>
      <c r="H65" s="337">
        <f>[1]Лист1!E79</f>
        <v>0</v>
      </c>
      <c r="I65" s="338"/>
      <c r="J65" s="288">
        <f>SUM(H65/H64*100)</f>
        <v>0</v>
      </c>
      <c r="K65" s="289"/>
      <c r="L65" s="288">
        <f>SUM(H65/'Ручные данные'!I6*10000)</f>
        <v>0</v>
      </c>
      <c r="M65" s="289"/>
    </row>
    <row r="66" spans="1:13">
      <c r="A66" s="290" t="s">
        <v>74</v>
      </c>
      <c r="B66" s="291"/>
      <c r="C66" s="291"/>
      <c r="D66" s="291"/>
      <c r="E66" s="291"/>
      <c r="F66" s="291"/>
      <c r="G66" s="292"/>
      <c r="H66" s="337">
        <v>31</v>
      </c>
      <c r="I66" s="338"/>
      <c r="J66" s="288">
        <f>SUM(H66/H64*100)</f>
        <v>73.80952380952381</v>
      </c>
      <c r="K66" s="289"/>
      <c r="L66" s="288">
        <f>SUM(H66/'Ручные данные'!I6*10000)</f>
        <v>8.5545559909487281</v>
      </c>
      <c r="M66" s="289"/>
    </row>
    <row r="67" spans="1:13">
      <c r="A67" s="290" t="s">
        <v>75</v>
      </c>
      <c r="B67" s="291"/>
      <c r="C67" s="291"/>
      <c r="D67" s="291"/>
      <c r="E67" s="291"/>
      <c r="F67" s="291"/>
      <c r="G67" s="292"/>
      <c r="H67" s="337">
        <f>[1]Лист1!E81</f>
        <v>0</v>
      </c>
      <c r="I67" s="338"/>
      <c r="J67" s="288">
        <f>SUM(H67/H64*100)</f>
        <v>0</v>
      </c>
      <c r="K67" s="289"/>
      <c r="L67" s="288">
        <f>SUM(H67/'Ручные данные'!I6*10000)</f>
        <v>0</v>
      </c>
      <c r="M67" s="289"/>
    </row>
    <row r="68" spans="1:13">
      <c r="A68" s="290" t="s">
        <v>76</v>
      </c>
      <c r="B68" s="291"/>
      <c r="C68" s="291"/>
      <c r="D68" s="291"/>
      <c r="E68" s="291"/>
      <c r="F68" s="291"/>
      <c r="G68" s="292"/>
      <c r="H68" s="337">
        <v>11</v>
      </c>
      <c r="I68" s="338"/>
      <c r="J68" s="288">
        <f>SUM(H68/H64*100)</f>
        <v>26.190476190476193</v>
      </c>
      <c r="K68" s="289"/>
      <c r="L68" s="288">
        <f>SUM(H68/'Ручные данные'!I6*10000)</f>
        <v>3.0354876096914842</v>
      </c>
      <c r="M68" s="289"/>
    </row>
    <row r="69" spans="1:13">
      <c r="A69" s="343" t="s">
        <v>77</v>
      </c>
      <c r="B69" s="344"/>
      <c r="C69" s="344"/>
      <c r="D69" s="344"/>
      <c r="E69" s="344"/>
      <c r="F69" s="344"/>
      <c r="G69" s="345"/>
      <c r="H69" s="346">
        <f>[1]Лист1!E83</f>
        <v>0</v>
      </c>
      <c r="I69" s="347"/>
      <c r="J69" s="348">
        <f>SUM(H69/H64*100)</f>
        <v>0</v>
      </c>
      <c r="K69" s="349"/>
      <c r="L69" s="348">
        <f>SUM(H69/'Ручные данные'!I6*10000)</f>
        <v>0</v>
      </c>
      <c r="M69" s="349"/>
    </row>
    <row r="70" spans="1:13">
      <c r="A70" s="300" t="s">
        <v>101</v>
      </c>
      <c r="B70" s="355"/>
      <c r="C70" s="355"/>
      <c r="D70" s="355"/>
      <c r="E70" s="355"/>
      <c r="F70" s="355"/>
      <c r="G70" s="355"/>
      <c r="H70" s="356"/>
      <c r="I70" s="356"/>
      <c r="J70" s="356"/>
      <c r="K70" s="356"/>
      <c r="L70" s="356"/>
      <c r="M70" s="357"/>
    </row>
    <row r="71" spans="1:13">
      <c r="A71" s="350"/>
      <c r="B71" s="351"/>
      <c r="C71" s="351"/>
      <c r="D71" s="351"/>
      <c r="E71" s="351"/>
      <c r="F71" s="351"/>
      <c r="G71" s="352"/>
      <c r="H71" s="353" t="str">
        <f t="shared" ref="H71" si="5">$H$3</f>
        <v>1 квартал 2020</v>
      </c>
      <c r="I71" s="354"/>
      <c r="J71" s="353" t="str">
        <f t="shared" ref="J71" si="6">$J$3</f>
        <v>4 квартал 2019 г.</v>
      </c>
      <c r="K71" s="354"/>
      <c r="L71" s="353" t="str">
        <f t="shared" ref="L71" si="7">$L$3</f>
        <v>1 квартал 2019 г.</v>
      </c>
      <c r="M71" s="354"/>
    </row>
    <row r="72" spans="1:13">
      <c r="A72" s="290" t="s">
        <v>102</v>
      </c>
      <c r="B72" s="291"/>
      <c r="C72" s="291"/>
      <c r="D72" s="291"/>
      <c r="E72" s="291"/>
      <c r="F72" s="291"/>
      <c r="G72" s="292"/>
      <c r="H72" s="293">
        <v>85</v>
      </c>
      <c r="I72" s="294"/>
      <c r="J72" s="293">
        <v>100</v>
      </c>
      <c r="K72" s="294"/>
      <c r="L72" s="293">
        <v>87</v>
      </c>
      <c r="M72" s="294"/>
    </row>
    <row r="73" spans="1:13">
      <c r="A73" s="290" t="s">
        <v>103</v>
      </c>
      <c r="B73" s="291"/>
      <c r="C73" s="291"/>
      <c r="D73" s="291"/>
      <c r="E73" s="291"/>
      <c r="F73" s="291"/>
      <c r="G73" s="292"/>
      <c r="H73" s="295">
        <v>98.8</v>
      </c>
      <c r="I73" s="296"/>
      <c r="J73" s="295">
        <v>100</v>
      </c>
      <c r="K73" s="296"/>
      <c r="L73" s="295">
        <v>100</v>
      </c>
      <c r="M73" s="296"/>
    </row>
    <row r="74" spans="1:13">
      <c r="A74" s="290" t="s">
        <v>104</v>
      </c>
      <c r="B74" s="291"/>
      <c r="C74" s="291"/>
      <c r="D74" s="291"/>
      <c r="E74" s="291"/>
      <c r="F74" s="291"/>
      <c r="G74" s="292"/>
      <c r="H74" s="293">
        <v>1</v>
      </c>
      <c r="I74" s="294"/>
      <c r="J74" s="293">
        <v>0</v>
      </c>
      <c r="K74" s="294"/>
      <c r="L74" s="293">
        <v>0</v>
      </c>
      <c r="M74" s="294"/>
    </row>
    <row r="75" spans="1:13">
      <c r="A75" s="290" t="s">
        <v>105</v>
      </c>
      <c r="B75" s="291"/>
      <c r="C75" s="291"/>
      <c r="D75" s="291"/>
      <c r="E75" s="291"/>
      <c r="F75" s="291"/>
      <c r="G75" s="292"/>
      <c r="H75" s="288">
        <v>1.1000000000000001</v>
      </c>
      <c r="I75" s="289"/>
      <c r="J75" s="288">
        <v>0</v>
      </c>
      <c r="K75" s="289"/>
      <c r="L75" s="288">
        <v>0</v>
      </c>
      <c r="M75" s="289"/>
    </row>
    <row r="76" spans="1:13">
      <c r="A76" s="290" t="s">
        <v>106</v>
      </c>
      <c r="B76" s="291"/>
      <c r="C76" s="291"/>
      <c r="D76" s="291"/>
      <c r="E76" s="291"/>
      <c r="F76" s="291"/>
      <c r="G76" s="292"/>
      <c r="H76" s="293">
        <v>86</v>
      </c>
      <c r="I76" s="294"/>
      <c r="J76" s="293">
        <v>100</v>
      </c>
      <c r="K76" s="294"/>
      <c r="L76" s="293">
        <v>87</v>
      </c>
      <c r="M76" s="294"/>
    </row>
    <row r="77" spans="1:13">
      <c r="A77" s="290" t="s">
        <v>107</v>
      </c>
      <c r="B77" s="291"/>
      <c r="C77" s="291"/>
      <c r="D77" s="291"/>
      <c r="E77" s="291"/>
      <c r="F77" s="291"/>
      <c r="G77" s="292"/>
      <c r="H77" s="295">
        <v>100</v>
      </c>
      <c r="I77" s="296"/>
      <c r="J77" s="295">
        <v>100</v>
      </c>
      <c r="K77" s="296"/>
      <c r="L77" s="295">
        <v>100</v>
      </c>
      <c r="M77" s="296"/>
    </row>
    <row r="78" spans="1:13">
      <c r="A78" s="290" t="s">
        <v>108</v>
      </c>
      <c r="B78" s="291"/>
      <c r="C78" s="291"/>
      <c r="D78" s="291"/>
      <c r="E78" s="291"/>
      <c r="F78" s="291"/>
      <c r="G78" s="292"/>
      <c r="H78" s="293">
        <v>18</v>
      </c>
      <c r="I78" s="294"/>
      <c r="J78" s="293">
        <v>25</v>
      </c>
      <c r="K78" s="294"/>
      <c r="L78" s="293">
        <v>24</v>
      </c>
      <c r="M78" s="294"/>
    </row>
    <row r="79" spans="1:13">
      <c r="A79" s="290" t="s">
        <v>109</v>
      </c>
      <c r="B79" s="291"/>
      <c r="C79" s="291"/>
      <c r="D79" s="291"/>
      <c r="E79" s="291"/>
      <c r="F79" s="291"/>
      <c r="G79" s="292"/>
      <c r="H79" s="295">
        <v>20.9</v>
      </c>
      <c r="I79" s="296"/>
      <c r="J79" s="295">
        <v>23</v>
      </c>
      <c r="K79" s="296"/>
      <c r="L79" s="295">
        <v>27.5</v>
      </c>
      <c r="M79" s="296"/>
    </row>
    <row r="80" spans="1:13">
      <c r="A80" s="290" t="s">
        <v>110</v>
      </c>
      <c r="B80" s="291"/>
      <c r="C80" s="291"/>
      <c r="D80" s="291"/>
      <c r="E80" s="291"/>
      <c r="F80" s="291"/>
      <c r="G80" s="292"/>
      <c r="H80" s="293">
        <v>8</v>
      </c>
      <c r="I80" s="294"/>
      <c r="J80" s="293">
        <v>5</v>
      </c>
      <c r="K80" s="294"/>
      <c r="L80" s="293">
        <v>4</v>
      </c>
      <c r="M80" s="294"/>
    </row>
    <row r="81" spans="1:13">
      <c r="A81" s="290" t="s">
        <v>111</v>
      </c>
      <c r="B81" s="291"/>
      <c r="C81" s="291"/>
      <c r="D81" s="291"/>
      <c r="E81" s="291"/>
      <c r="F81" s="291"/>
      <c r="G81" s="292"/>
      <c r="H81" s="288">
        <v>9.3000000000000007</v>
      </c>
      <c r="I81" s="289"/>
      <c r="J81" s="288">
        <v>3</v>
      </c>
      <c r="K81" s="289"/>
      <c r="L81" s="288">
        <v>4.5999999999999996</v>
      </c>
      <c r="M81" s="289"/>
    </row>
    <row r="82" spans="1:13">
      <c r="A82" s="290" t="s">
        <v>113</v>
      </c>
      <c r="B82" s="291"/>
      <c r="C82" s="291"/>
      <c r="D82" s="291"/>
      <c r="E82" s="291"/>
      <c r="F82" s="291"/>
      <c r="G82" s="292"/>
      <c r="H82" s="288">
        <v>39</v>
      </c>
      <c r="I82" s="289"/>
      <c r="J82" s="288" t="s">
        <v>124</v>
      </c>
      <c r="K82" s="289"/>
      <c r="L82" s="288" t="s">
        <v>130</v>
      </c>
      <c r="M82" s="289"/>
    </row>
    <row r="83" spans="1:13">
      <c r="A83" s="290" t="s">
        <v>112</v>
      </c>
      <c r="B83" s="291"/>
      <c r="C83" s="291"/>
      <c r="D83" s="291"/>
      <c r="E83" s="291"/>
      <c r="F83" s="291"/>
      <c r="G83" s="292"/>
      <c r="H83" s="288">
        <v>45.3</v>
      </c>
      <c r="I83" s="289"/>
      <c r="J83" s="288">
        <v>49</v>
      </c>
      <c r="K83" s="289"/>
      <c r="L83" s="288">
        <v>51.7</v>
      </c>
      <c r="M83" s="289"/>
    </row>
    <row r="84" spans="1:13">
      <c r="A84" s="290" t="s">
        <v>114</v>
      </c>
      <c r="B84" s="291"/>
      <c r="C84" s="291"/>
      <c r="D84" s="291"/>
      <c r="E84" s="291"/>
      <c r="F84" s="291"/>
      <c r="G84" s="292"/>
      <c r="H84" s="288" t="s">
        <v>133</v>
      </c>
      <c r="I84" s="289"/>
      <c r="J84" s="288" t="s">
        <v>129</v>
      </c>
      <c r="K84" s="289"/>
      <c r="L84" s="288" t="s">
        <v>131</v>
      </c>
      <c r="M84" s="289"/>
    </row>
    <row r="85" spans="1:13">
      <c r="A85" s="290" t="s">
        <v>115</v>
      </c>
      <c r="B85" s="291"/>
      <c r="C85" s="291"/>
      <c r="D85" s="291"/>
      <c r="E85" s="291"/>
      <c r="F85" s="291"/>
      <c r="G85" s="292"/>
      <c r="H85" s="288">
        <v>23.2</v>
      </c>
      <c r="I85" s="289"/>
      <c r="J85" s="288">
        <v>21</v>
      </c>
      <c r="K85" s="289"/>
      <c r="L85" s="288">
        <v>16.100000000000001</v>
      </c>
      <c r="M85" s="289"/>
    </row>
    <row r="86" spans="1:13">
      <c r="A86" s="290" t="s">
        <v>116</v>
      </c>
      <c r="B86" s="291"/>
      <c r="C86" s="291"/>
      <c r="D86" s="291"/>
      <c r="E86" s="291"/>
      <c r="F86" s="291"/>
      <c r="G86" s="292"/>
      <c r="H86" s="288" t="s">
        <v>123</v>
      </c>
      <c r="I86" s="289"/>
      <c r="J86" s="288" t="s">
        <v>123</v>
      </c>
      <c r="K86" s="289"/>
      <c r="L86" s="288" t="s">
        <v>123</v>
      </c>
      <c r="M86" s="289"/>
    </row>
    <row r="87" spans="1:13">
      <c r="A87" s="290" t="s">
        <v>117</v>
      </c>
      <c r="B87" s="291"/>
      <c r="C87" s="291"/>
      <c r="D87" s="291"/>
      <c r="E87" s="291"/>
      <c r="F87" s="291"/>
      <c r="G87" s="292"/>
      <c r="H87" s="288">
        <v>0</v>
      </c>
      <c r="I87" s="289"/>
      <c r="J87" s="288">
        <v>0</v>
      </c>
      <c r="K87" s="289"/>
      <c r="L87" s="288">
        <v>0</v>
      </c>
      <c r="M87" s="289"/>
    </row>
    <row r="88" spans="1:13">
      <c r="A88" s="290"/>
      <c r="B88" s="291"/>
      <c r="C88" s="291"/>
      <c r="D88" s="291"/>
      <c r="E88" s="291"/>
      <c r="F88" s="291"/>
      <c r="G88" s="292"/>
      <c r="H88" s="288"/>
      <c r="I88" s="289"/>
      <c r="J88" s="288"/>
      <c r="K88" s="289"/>
      <c r="L88" s="288"/>
      <c r="M88" s="289"/>
    </row>
    <row r="89" spans="1:13">
      <c r="A89" s="290"/>
      <c r="B89" s="291"/>
      <c r="C89" s="291"/>
      <c r="D89" s="291"/>
      <c r="E89" s="291"/>
      <c r="F89" s="291"/>
      <c r="G89" s="292"/>
      <c r="H89" s="288"/>
      <c r="I89" s="289"/>
      <c r="J89" s="288"/>
      <c r="K89" s="289"/>
      <c r="L89" s="288"/>
      <c r="M89" s="289"/>
    </row>
  </sheetData>
  <mergeCells count="346">
    <mergeCell ref="L77:M77"/>
    <mergeCell ref="L78:M78"/>
    <mergeCell ref="L79:M79"/>
    <mergeCell ref="L80:M80"/>
    <mergeCell ref="L81:M81"/>
    <mergeCell ref="L82:M82"/>
    <mergeCell ref="L83:M83"/>
    <mergeCell ref="L84:M84"/>
    <mergeCell ref="L15:M15"/>
    <mergeCell ref="L16:M16"/>
    <mergeCell ref="L17:M17"/>
    <mergeCell ref="L18:M18"/>
    <mergeCell ref="L72:M72"/>
    <mergeCell ref="L73:M73"/>
    <mergeCell ref="L74:M74"/>
    <mergeCell ref="L75:M75"/>
    <mergeCell ref="L76:M76"/>
    <mergeCell ref="L55:M55"/>
    <mergeCell ref="L56:M56"/>
    <mergeCell ref="L57:M57"/>
    <mergeCell ref="L19:M19"/>
    <mergeCell ref="L25:M25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A75:G75"/>
    <mergeCell ref="H75:I75"/>
    <mergeCell ref="J75:K75"/>
    <mergeCell ref="A76:G76"/>
    <mergeCell ref="H76:I76"/>
    <mergeCell ref="J76:K76"/>
    <mergeCell ref="A77:G77"/>
    <mergeCell ref="H77:I77"/>
    <mergeCell ref="J77:K77"/>
    <mergeCell ref="A72:G72"/>
    <mergeCell ref="H72:I72"/>
    <mergeCell ref="J72:K72"/>
    <mergeCell ref="A73:G73"/>
    <mergeCell ref="H73:I73"/>
    <mergeCell ref="J73:K73"/>
    <mergeCell ref="A74:G74"/>
    <mergeCell ref="H74:I74"/>
    <mergeCell ref="J74:K74"/>
    <mergeCell ref="A69:G69"/>
    <mergeCell ref="H69:I69"/>
    <mergeCell ref="J69:K69"/>
    <mergeCell ref="L69:M69"/>
    <mergeCell ref="A71:G71"/>
    <mergeCell ref="H71:I71"/>
    <mergeCell ref="J71:K71"/>
    <mergeCell ref="L71:M71"/>
    <mergeCell ref="A70:M70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58:G58"/>
    <mergeCell ref="H58:I58"/>
    <mergeCell ref="J58:K58"/>
    <mergeCell ref="L58:M58"/>
    <mergeCell ref="A59:G59"/>
    <mergeCell ref="H59:I59"/>
    <mergeCell ref="J59:K59"/>
    <mergeCell ref="L59:M59"/>
    <mergeCell ref="A55:G55"/>
    <mergeCell ref="A56:G56"/>
    <mergeCell ref="A57:G57"/>
    <mergeCell ref="H55:I55"/>
    <mergeCell ref="H56:I56"/>
    <mergeCell ref="H57:I57"/>
    <mergeCell ref="J55:K55"/>
    <mergeCell ref="J56:K56"/>
    <mergeCell ref="J57:K57"/>
    <mergeCell ref="A52:G52"/>
    <mergeCell ref="H52:I52"/>
    <mergeCell ref="J52:K52"/>
    <mergeCell ref="L52:M52"/>
    <mergeCell ref="A53:G53"/>
    <mergeCell ref="H53:I53"/>
    <mergeCell ref="J53:K53"/>
    <mergeCell ref="L53:M53"/>
    <mergeCell ref="L54:M54"/>
    <mergeCell ref="A54:G54"/>
    <mergeCell ref="H54:I54"/>
    <mergeCell ref="J54:K54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J16:K16"/>
    <mergeCell ref="J15:K15"/>
    <mergeCell ref="A39:G39"/>
    <mergeCell ref="H39:I39"/>
    <mergeCell ref="J39:K39"/>
    <mergeCell ref="L39:M39"/>
    <mergeCell ref="A25:G25"/>
    <mergeCell ref="H20:I20"/>
    <mergeCell ref="H21:I21"/>
    <mergeCell ref="H22:I22"/>
    <mergeCell ref="H23:I23"/>
    <mergeCell ref="H24:I24"/>
    <mergeCell ref="H25:I25"/>
    <mergeCell ref="A20:G20"/>
    <mergeCell ref="A21:G21"/>
    <mergeCell ref="A22:G22"/>
    <mergeCell ref="A23:G23"/>
    <mergeCell ref="A24:G24"/>
    <mergeCell ref="J25:K25"/>
    <mergeCell ref="L20:M20"/>
    <mergeCell ref="L21:M21"/>
    <mergeCell ref="L22:M22"/>
    <mergeCell ref="L23:M23"/>
    <mergeCell ref="L24:M24"/>
    <mergeCell ref="A11:G11"/>
    <mergeCell ref="A12:G12"/>
    <mergeCell ref="A13:G13"/>
    <mergeCell ref="A14:G14"/>
    <mergeCell ref="J9:K9"/>
    <mergeCell ref="A10:G10"/>
    <mergeCell ref="A17:G17"/>
    <mergeCell ref="A18:G18"/>
    <mergeCell ref="A19:G19"/>
    <mergeCell ref="J17:K17"/>
    <mergeCell ref="J18:K18"/>
    <mergeCell ref="J19:K19"/>
    <mergeCell ref="H15:I15"/>
    <mergeCell ref="H16:I16"/>
    <mergeCell ref="H17:I17"/>
    <mergeCell ref="H18:I18"/>
    <mergeCell ref="H19:I19"/>
    <mergeCell ref="A16:G16"/>
    <mergeCell ref="A15:G15"/>
    <mergeCell ref="H11:I11"/>
    <mergeCell ref="H12:I12"/>
    <mergeCell ref="H13:I13"/>
    <mergeCell ref="H14:I14"/>
    <mergeCell ref="J10:K10"/>
    <mergeCell ref="H10:I10"/>
    <mergeCell ref="J5:K5"/>
    <mergeCell ref="J6:K6"/>
    <mergeCell ref="J7:K7"/>
    <mergeCell ref="J8:K8"/>
    <mergeCell ref="J11:K11"/>
    <mergeCell ref="J12:K12"/>
    <mergeCell ref="J13:K13"/>
    <mergeCell ref="J14:K14"/>
    <mergeCell ref="A1:M1"/>
    <mergeCell ref="H3:I3"/>
    <mergeCell ref="J3:K3"/>
    <mergeCell ref="L3:M3"/>
    <mergeCell ref="A3:G3"/>
    <mergeCell ref="A4:G4"/>
    <mergeCell ref="H4:I4"/>
    <mergeCell ref="J4:K4"/>
    <mergeCell ref="A5:G5"/>
    <mergeCell ref="L4:M4"/>
    <mergeCell ref="L5:M5"/>
    <mergeCell ref="A6:G6"/>
    <mergeCell ref="A7:G7"/>
    <mergeCell ref="A8:G8"/>
    <mergeCell ref="A9:G9"/>
    <mergeCell ref="H5:I5"/>
    <mergeCell ref="H6:I6"/>
    <mergeCell ref="H7:I7"/>
    <mergeCell ref="H8:I8"/>
    <mergeCell ref="H9:I9"/>
    <mergeCell ref="J20:K20"/>
    <mergeCell ref="J21:K21"/>
    <mergeCell ref="J22:K22"/>
    <mergeCell ref="J23:K23"/>
    <mergeCell ref="J24:K24"/>
    <mergeCell ref="A29:G29"/>
    <mergeCell ref="H29:I29"/>
    <mergeCell ref="J29:K29"/>
    <mergeCell ref="L29:M29"/>
    <mergeCell ref="A26:G26"/>
    <mergeCell ref="H26:I26"/>
    <mergeCell ref="J26:K26"/>
    <mergeCell ref="L26:M26"/>
    <mergeCell ref="A30:G30"/>
    <mergeCell ref="H30:I30"/>
    <mergeCell ref="J30:K30"/>
    <mergeCell ref="L30:M30"/>
    <mergeCell ref="A27:G27"/>
    <mergeCell ref="H27:I27"/>
    <mergeCell ref="J27:K27"/>
    <mergeCell ref="L27:M27"/>
    <mergeCell ref="A28:G28"/>
    <mergeCell ref="H28:I28"/>
    <mergeCell ref="J28:K28"/>
    <mergeCell ref="L28:M28"/>
    <mergeCell ref="A34:G34"/>
    <mergeCell ref="H34:I34"/>
    <mergeCell ref="J34:K34"/>
    <mergeCell ref="L34:M34"/>
    <mergeCell ref="A31:G31"/>
    <mergeCell ref="H31:I31"/>
    <mergeCell ref="J31:K31"/>
    <mergeCell ref="L31:M31"/>
    <mergeCell ref="A32:G32"/>
    <mergeCell ref="H32:I32"/>
    <mergeCell ref="J32:K32"/>
    <mergeCell ref="L32:M32"/>
    <mergeCell ref="A33:G33"/>
    <mergeCell ref="H33:I33"/>
    <mergeCell ref="J33:K33"/>
    <mergeCell ref="L33:M33"/>
    <mergeCell ref="A37:G37"/>
    <mergeCell ref="H37:I37"/>
    <mergeCell ref="J37:K37"/>
    <mergeCell ref="L37:M37"/>
    <mergeCell ref="A38:G38"/>
    <mergeCell ref="H38:I38"/>
    <mergeCell ref="J38:K38"/>
    <mergeCell ref="L38:M38"/>
    <mergeCell ref="A35:G35"/>
    <mergeCell ref="H35:I35"/>
    <mergeCell ref="J35:K35"/>
    <mergeCell ref="L35:M35"/>
    <mergeCell ref="A36:G36"/>
    <mergeCell ref="H36:I36"/>
    <mergeCell ref="J36:K36"/>
    <mergeCell ref="L36:M36"/>
    <mergeCell ref="A78:G78"/>
    <mergeCell ref="A79:G79"/>
    <mergeCell ref="A80:G80"/>
    <mergeCell ref="A81:G81"/>
    <mergeCell ref="A82:G82"/>
    <mergeCell ref="A83:G83"/>
    <mergeCell ref="A84:G84"/>
    <mergeCell ref="A85:G85"/>
    <mergeCell ref="A86:G86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L85:M85"/>
    <mergeCell ref="L86:M86"/>
    <mergeCell ref="L87:M87"/>
    <mergeCell ref="L88:M88"/>
    <mergeCell ref="L89:M89"/>
    <mergeCell ref="A87:G87"/>
    <mergeCell ref="A88:G88"/>
    <mergeCell ref="A89:G89"/>
    <mergeCell ref="H87:I87"/>
    <mergeCell ref="H88:I88"/>
    <mergeCell ref="H89:I89"/>
    <mergeCell ref="J87:K87"/>
    <mergeCell ref="J88:K88"/>
    <mergeCell ref="J89:K89"/>
  </mergeCells>
  <pageMargins left="0.7" right="0.7" top="0.75" bottom="0.75" header="0.3" footer="0.3"/>
  <ignoredErrors>
    <ignoredError sqref="L46 L52 L6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M14"/>
  <sheetViews>
    <sheetView topLeftCell="A4" workbookViewId="0">
      <selection activeCell="I12" sqref="I12:M12"/>
    </sheetView>
  </sheetViews>
  <sheetFormatPr defaultRowHeight="14.4"/>
  <sheetData>
    <row r="1" spans="1:13" ht="25.8">
      <c r="A1" s="366" t="s">
        <v>6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</row>
    <row r="3" spans="1:13" ht="18">
      <c r="A3" s="361" t="s">
        <v>7</v>
      </c>
      <c r="B3" s="362"/>
      <c r="C3" s="362"/>
      <c r="D3" s="362"/>
      <c r="E3" s="362"/>
      <c r="F3" s="362"/>
      <c r="G3" s="362"/>
      <c r="H3" s="363"/>
      <c r="I3" s="367" t="s">
        <v>125</v>
      </c>
      <c r="J3" s="368"/>
      <c r="K3" s="368"/>
      <c r="L3" s="368"/>
      <c r="M3" s="369"/>
    </row>
    <row r="4" spans="1:13" ht="18">
      <c r="A4" s="361" t="s">
        <v>8</v>
      </c>
      <c r="B4" s="362"/>
      <c r="C4" s="362"/>
      <c r="D4" s="362"/>
      <c r="E4" s="362"/>
      <c r="F4" s="362"/>
      <c r="G4" s="362"/>
      <c r="H4" s="363"/>
      <c r="I4" s="367" t="s">
        <v>126</v>
      </c>
      <c r="J4" s="368"/>
      <c r="K4" s="368"/>
      <c r="L4" s="368"/>
      <c r="M4" s="369"/>
    </row>
    <row r="5" spans="1:13" ht="18">
      <c r="A5" s="361" t="s">
        <v>9</v>
      </c>
      <c r="B5" s="362"/>
      <c r="C5" s="362"/>
      <c r="D5" s="362"/>
      <c r="E5" s="362"/>
      <c r="F5" s="362"/>
      <c r="G5" s="362"/>
      <c r="H5" s="363"/>
      <c r="I5" s="370" t="s">
        <v>127</v>
      </c>
      <c r="J5" s="368"/>
      <c r="K5" s="368"/>
      <c r="L5" s="368"/>
      <c r="M5" s="369"/>
    </row>
    <row r="6" spans="1:13" ht="18">
      <c r="A6" s="361" t="s">
        <v>128</v>
      </c>
      <c r="B6" s="362"/>
      <c r="C6" s="362"/>
      <c r="D6" s="362"/>
      <c r="E6" s="362"/>
      <c r="F6" s="362"/>
      <c r="G6" s="362"/>
      <c r="H6" s="363"/>
      <c r="I6" s="358">
        <v>36238</v>
      </c>
      <c r="J6" s="359"/>
      <c r="K6" s="359"/>
      <c r="L6" s="359"/>
      <c r="M6" s="360"/>
    </row>
    <row r="7" spans="1:13" ht="18">
      <c r="A7" s="361" t="s">
        <v>122</v>
      </c>
      <c r="B7" s="362"/>
      <c r="C7" s="362"/>
      <c r="D7" s="362"/>
      <c r="E7" s="362"/>
      <c r="F7" s="362"/>
      <c r="G7" s="362"/>
      <c r="H7" s="363"/>
      <c r="I7" s="358">
        <v>36238</v>
      </c>
      <c r="J7" s="359"/>
      <c r="K7" s="359"/>
      <c r="L7" s="359"/>
      <c r="M7" s="360"/>
    </row>
    <row r="8" spans="1:13" ht="34.5" customHeight="1">
      <c r="A8" s="361" t="s">
        <v>120</v>
      </c>
      <c r="B8" s="365"/>
      <c r="C8" s="365"/>
      <c r="D8" s="365"/>
      <c r="E8" s="365"/>
      <c r="F8" s="364" t="str">
        <f t="shared" ref="F8" si="0">$I$3</f>
        <v>1 квартал 2020</v>
      </c>
      <c r="G8" s="93"/>
      <c r="H8" s="94"/>
      <c r="I8" s="358">
        <v>8</v>
      </c>
      <c r="J8" s="359"/>
      <c r="K8" s="359"/>
      <c r="L8" s="359"/>
      <c r="M8" s="360"/>
    </row>
    <row r="9" spans="1:13" ht="35.25" customHeight="1">
      <c r="A9" s="361" t="s">
        <v>120</v>
      </c>
      <c r="B9" s="365"/>
      <c r="C9" s="365"/>
      <c r="D9" s="365"/>
      <c r="E9" s="365"/>
      <c r="F9" s="364" t="str">
        <f t="shared" ref="F9" si="1">$I$4</f>
        <v>4 квартал 2019 г.</v>
      </c>
      <c r="G9" s="93"/>
      <c r="H9" s="94"/>
      <c r="I9" s="358">
        <v>5</v>
      </c>
      <c r="J9" s="359"/>
      <c r="K9" s="359"/>
      <c r="L9" s="359"/>
      <c r="M9" s="360"/>
    </row>
    <row r="10" spans="1:13" ht="37.5" customHeight="1">
      <c r="A10" s="361" t="s">
        <v>120</v>
      </c>
      <c r="B10" s="365"/>
      <c r="C10" s="365"/>
      <c r="D10" s="365"/>
      <c r="E10" s="365"/>
      <c r="F10" s="364" t="str">
        <f t="shared" ref="F10" si="2">$I$5</f>
        <v>1 квартал 2019 г.</v>
      </c>
      <c r="G10" s="93"/>
      <c r="H10" s="94"/>
      <c r="I10" s="358">
        <v>2</v>
      </c>
      <c r="J10" s="359"/>
      <c r="K10" s="359"/>
      <c r="L10" s="359"/>
      <c r="M10" s="360"/>
    </row>
    <row r="11" spans="1:13" ht="33.75" customHeight="1">
      <c r="A11" s="361" t="s">
        <v>121</v>
      </c>
      <c r="B11" s="365"/>
      <c r="C11" s="365"/>
      <c r="D11" s="365"/>
      <c r="E11" s="365"/>
      <c r="F11" s="364" t="str">
        <f t="shared" ref="F11" si="3">$I$3</f>
        <v>1 квартал 2020</v>
      </c>
      <c r="G11" s="93"/>
      <c r="H11" s="94"/>
      <c r="I11" s="358">
        <v>18</v>
      </c>
      <c r="J11" s="359"/>
      <c r="K11" s="359"/>
      <c r="L11" s="359"/>
      <c r="M11" s="360"/>
    </row>
    <row r="12" spans="1:13" ht="34.5" customHeight="1">
      <c r="A12" s="361" t="s">
        <v>121</v>
      </c>
      <c r="B12" s="365"/>
      <c r="C12" s="365"/>
      <c r="D12" s="365"/>
      <c r="E12" s="365"/>
      <c r="F12" s="364" t="str">
        <f t="shared" ref="F12" si="4">$I$4</f>
        <v>4 квартал 2019 г.</v>
      </c>
      <c r="G12" s="93"/>
      <c r="H12" s="94"/>
      <c r="I12" s="358">
        <v>25</v>
      </c>
      <c r="J12" s="359"/>
      <c r="K12" s="359"/>
      <c r="L12" s="359"/>
      <c r="M12" s="360"/>
    </row>
    <row r="13" spans="1:13" ht="35.25" customHeight="1">
      <c r="A13" s="361" t="s">
        <v>121</v>
      </c>
      <c r="B13" s="365"/>
      <c r="C13" s="365"/>
      <c r="D13" s="365"/>
      <c r="E13" s="365"/>
      <c r="F13" s="364" t="str">
        <f t="shared" ref="F13" si="5">$I$5</f>
        <v>1 квартал 2019 г.</v>
      </c>
      <c r="G13" s="93"/>
      <c r="H13" s="94"/>
      <c r="I13" s="358">
        <v>24</v>
      </c>
      <c r="J13" s="359"/>
      <c r="K13" s="359"/>
      <c r="L13" s="359"/>
      <c r="M13" s="360"/>
    </row>
    <row r="14" spans="1:13" ht="18">
      <c r="A14" s="361"/>
      <c r="B14" s="362"/>
      <c r="C14" s="362"/>
      <c r="D14" s="362"/>
      <c r="E14" s="362"/>
      <c r="F14" s="362"/>
      <c r="G14" s="362"/>
      <c r="H14" s="363"/>
      <c r="I14" s="370"/>
      <c r="J14" s="368"/>
      <c r="K14" s="368"/>
      <c r="L14" s="368"/>
      <c r="M14" s="369"/>
    </row>
  </sheetData>
  <mergeCells count="31">
    <mergeCell ref="I13:M13"/>
    <mergeCell ref="I14:M14"/>
    <mergeCell ref="A14:H14"/>
    <mergeCell ref="I9:M9"/>
    <mergeCell ref="I10:M10"/>
    <mergeCell ref="I11:M11"/>
    <mergeCell ref="A9:E9"/>
    <mergeCell ref="F9:H9"/>
    <mergeCell ref="A10:E10"/>
    <mergeCell ref="F10:H10"/>
    <mergeCell ref="A11:E11"/>
    <mergeCell ref="F11:H11"/>
    <mergeCell ref="A12:E12"/>
    <mergeCell ref="F12:H12"/>
    <mergeCell ref="A13:E13"/>
    <mergeCell ref="F13:H13"/>
    <mergeCell ref="A6:H6"/>
    <mergeCell ref="A1:M1"/>
    <mergeCell ref="A3:H3"/>
    <mergeCell ref="I3:M3"/>
    <mergeCell ref="A4:H4"/>
    <mergeCell ref="A5:H5"/>
    <mergeCell ref="I4:M4"/>
    <mergeCell ref="I5:M5"/>
    <mergeCell ref="I6:M6"/>
    <mergeCell ref="I12:M12"/>
    <mergeCell ref="A7:H7"/>
    <mergeCell ref="I7:M7"/>
    <mergeCell ref="I8:M8"/>
    <mergeCell ref="F8:H8"/>
    <mergeCell ref="A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Обзор</vt:lpstr>
      <vt:lpstr>Автоматические данные</vt:lpstr>
      <vt:lpstr>Ручные данные</vt:lpstr>
      <vt:lpstr>Обзор!OLE_LINK1</vt:lpstr>
      <vt:lpstr>Обзор!OLE_LINK16</vt:lpstr>
      <vt:lpstr>Обзор!OLE_LINK27</vt:lpstr>
      <vt:lpstr>Обзор!OLE_LINK28</vt:lpstr>
      <vt:lpstr>Обзор!OLE_LINK4</vt:lpstr>
      <vt:lpstr>Обзор!OLE_LINK5</vt:lpstr>
      <vt:lpstr>Обзор!OLE_LINK7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Четверикова</cp:lastModifiedBy>
  <cp:lastPrinted>2016-05-09T10:24:23Z</cp:lastPrinted>
  <dcterms:created xsi:type="dcterms:W3CDTF">2015-03-05T09:06:58Z</dcterms:created>
  <dcterms:modified xsi:type="dcterms:W3CDTF">2020-07-31T14:18:34Z</dcterms:modified>
</cp:coreProperties>
</file>